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90" windowWidth="15195" windowHeight="10380"/>
  </bookViews>
  <sheets>
    <sheet name="Доходы 2017 год" sheetId="1" r:id="rId1"/>
    <sheet name="Лист2" sheetId="2" r:id="rId2"/>
    <sheet name="Лист3" sheetId="3" r:id="rId3"/>
  </sheets>
  <definedNames>
    <definedName name="_xlnm.Print_Titles" localSheetId="0">'Доходы 2017 год'!$17:$18</definedName>
    <definedName name="_xlnm.Print_Area" localSheetId="0">'Доходы 2017 год'!$A$1:$X$136</definedName>
  </definedNames>
  <calcPr calcId="124519"/>
</workbook>
</file>

<file path=xl/calcChain.xml><?xml version="1.0" encoding="utf-8"?>
<calcChain xmlns="http://schemas.openxmlformats.org/spreadsheetml/2006/main">
  <c r="X78" i="1"/>
  <c r="X116"/>
  <c r="X114"/>
  <c r="T113"/>
  <c r="T112"/>
  <c r="H111"/>
  <c r="J111" s="1"/>
  <c r="L111" s="1"/>
  <c r="N111" s="1"/>
  <c r="P111" s="1"/>
  <c r="R111" s="1"/>
  <c r="T111" s="1"/>
  <c r="X110"/>
  <c r="H110"/>
  <c r="J110" s="1"/>
  <c r="L110" s="1"/>
  <c r="N110" s="1"/>
  <c r="P110" s="1"/>
  <c r="R110" s="1"/>
  <c r="T110" s="1"/>
  <c r="X70"/>
  <c r="X94"/>
  <c r="X122"/>
  <c r="X121" s="1"/>
  <c r="X118"/>
  <c r="X108"/>
  <c r="X106"/>
  <c r="X104"/>
  <c r="X100"/>
  <c r="X96"/>
  <c r="X68"/>
  <c r="X44"/>
  <c r="X24"/>
  <c r="W87"/>
  <c r="W78" s="1"/>
  <c r="W51" s="1"/>
  <c r="W50" s="1"/>
  <c r="W136" s="1"/>
  <c r="W70"/>
  <c r="X135"/>
  <c r="X134"/>
  <c r="X133"/>
  <c r="X132"/>
  <c r="X131"/>
  <c r="X130"/>
  <c r="X129"/>
  <c r="X128"/>
  <c r="X127"/>
  <c r="X126"/>
  <c r="X125"/>
  <c r="X124"/>
  <c r="X103"/>
  <c r="X102"/>
  <c r="X99"/>
  <c r="X98"/>
  <c r="X86"/>
  <c r="X85"/>
  <c r="X67"/>
  <c r="X66"/>
  <c r="X65"/>
  <c r="X64"/>
  <c r="X63"/>
  <c r="X62"/>
  <c r="X61"/>
  <c r="X60"/>
  <c r="X59"/>
  <c r="X58"/>
  <c r="X53"/>
  <c r="X52" s="1"/>
  <c r="V53"/>
  <c r="V52" s="1"/>
  <c r="V121"/>
  <c r="V118"/>
  <c r="V87"/>
  <c r="V70"/>
  <c r="U121"/>
  <c r="U118"/>
  <c r="U87"/>
  <c r="U70"/>
  <c r="S78"/>
  <c r="T82"/>
  <c r="T81"/>
  <c r="S70"/>
  <c r="S55" s="1"/>
  <c r="S19"/>
  <c r="R57"/>
  <c r="T57" s="1"/>
  <c r="V57" s="1"/>
  <c r="X57" s="1"/>
  <c r="R56"/>
  <c r="T56" s="1"/>
  <c r="V56" s="1"/>
  <c r="X56" s="1"/>
  <c r="Q118"/>
  <c r="Q52"/>
  <c r="Q70"/>
  <c r="Q55" s="1"/>
  <c r="Q87"/>
  <c r="Q78" s="1"/>
  <c r="P133"/>
  <c r="R133" s="1"/>
  <c r="T133" s="1"/>
  <c r="P132"/>
  <c r="R132" s="1"/>
  <c r="T132" s="1"/>
  <c r="P131"/>
  <c r="R131" s="1"/>
  <c r="T131" s="1"/>
  <c r="P130"/>
  <c r="R130" s="1"/>
  <c r="T130" s="1"/>
  <c r="P129"/>
  <c r="R129" s="1"/>
  <c r="T129" s="1"/>
  <c r="P128"/>
  <c r="R128" s="1"/>
  <c r="T128" s="1"/>
  <c r="O52"/>
  <c r="O70"/>
  <c r="O55" s="1"/>
  <c r="O87"/>
  <c r="O78" s="1"/>
  <c r="M118"/>
  <c r="M87"/>
  <c r="N67"/>
  <c r="P67" s="1"/>
  <c r="R67" s="1"/>
  <c r="T67" s="1"/>
  <c r="N66"/>
  <c r="P66" s="1"/>
  <c r="R66" s="1"/>
  <c r="T66" s="1"/>
  <c r="M122"/>
  <c r="M121" s="1"/>
  <c r="M70"/>
  <c r="M68"/>
  <c r="M63"/>
  <c r="M62" s="1"/>
  <c r="M59"/>
  <c r="M58" s="1"/>
  <c r="M52"/>
  <c r="K122"/>
  <c r="K121" s="1"/>
  <c r="K59"/>
  <c r="K58" s="1"/>
  <c r="K63"/>
  <c r="K62" s="1"/>
  <c r="K70"/>
  <c r="K53"/>
  <c r="K52" s="1"/>
  <c r="L123"/>
  <c r="N123" s="1"/>
  <c r="K68"/>
  <c r="J61"/>
  <c r="L61" s="1"/>
  <c r="N61" s="1"/>
  <c r="J65"/>
  <c r="L65" s="1"/>
  <c r="N65" s="1"/>
  <c r="J58"/>
  <c r="J60"/>
  <c r="L60" s="1"/>
  <c r="N60" s="1"/>
  <c r="P60" s="1"/>
  <c r="R60" s="1"/>
  <c r="T60" s="1"/>
  <c r="J59"/>
  <c r="L59" s="1"/>
  <c r="J64"/>
  <c r="L64" s="1"/>
  <c r="N64" s="1"/>
  <c r="P64" s="1"/>
  <c r="R64" s="1"/>
  <c r="T64" s="1"/>
  <c r="J63"/>
  <c r="J62"/>
  <c r="I50"/>
  <c r="I136" s="1"/>
  <c r="G50"/>
  <c r="G136" s="1"/>
  <c r="H136" s="1"/>
  <c r="H135"/>
  <c r="J135" s="1"/>
  <c r="L135" s="1"/>
  <c r="N135" s="1"/>
  <c r="P135" s="1"/>
  <c r="R135" s="1"/>
  <c r="T135" s="1"/>
  <c r="H134"/>
  <c r="J134" s="1"/>
  <c r="L134" s="1"/>
  <c r="N134" s="1"/>
  <c r="P134" s="1"/>
  <c r="R134" s="1"/>
  <c r="T134" s="1"/>
  <c r="H125"/>
  <c r="J125" s="1"/>
  <c r="L125" s="1"/>
  <c r="N125" s="1"/>
  <c r="P125" s="1"/>
  <c r="R125" s="1"/>
  <c r="T125" s="1"/>
  <c r="H124"/>
  <c r="J124" s="1"/>
  <c r="L124" s="1"/>
  <c r="N124" s="1"/>
  <c r="P124" s="1"/>
  <c r="R124" s="1"/>
  <c r="T124" s="1"/>
  <c r="H121"/>
  <c r="J121" s="1"/>
  <c r="H120"/>
  <c r="J120" s="1"/>
  <c r="L120" s="1"/>
  <c r="N120" s="1"/>
  <c r="P120" s="1"/>
  <c r="R120" s="1"/>
  <c r="T120" s="1"/>
  <c r="H119"/>
  <c r="J119" s="1"/>
  <c r="L119" s="1"/>
  <c r="N119" s="1"/>
  <c r="H118"/>
  <c r="J118" s="1"/>
  <c r="L118" s="1"/>
  <c r="H109"/>
  <c r="J109" s="1"/>
  <c r="L109" s="1"/>
  <c r="N109" s="1"/>
  <c r="P109" s="1"/>
  <c r="R109" s="1"/>
  <c r="T109" s="1"/>
  <c r="H108"/>
  <c r="J108" s="1"/>
  <c r="L108" s="1"/>
  <c r="N108" s="1"/>
  <c r="P108" s="1"/>
  <c r="R108" s="1"/>
  <c r="T108" s="1"/>
  <c r="H107"/>
  <c r="J107" s="1"/>
  <c r="L107" s="1"/>
  <c r="N107" s="1"/>
  <c r="P107" s="1"/>
  <c r="R107" s="1"/>
  <c r="T107" s="1"/>
  <c r="H106"/>
  <c r="J106" s="1"/>
  <c r="L106" s="1"/>
  <c r="N106" s="1"/>
  <c r="P106" s="1"/>
  <c r="R106" s="1"/>
  <c r="T106" s="1"/>
  <c r="H105"/>
  <c r="J105" s="1"/>
  <c r="L105" s="1"/>
  <c r="N105" s="1"/>
  <c r="P105" s="1"/>
  <c r="R105" s="1"/>
  <c r="T105" s="1"/>
  <c r="H104"/>
  <c r="J104" s="1"/>
  <c r="L104" s="1"/>
  <c r="N104" s="1"/>
  <c r="P104" s="1"/>
  <c r="R104" s="1"/>
  <c r="T104" s="1"/>
  <c r="H103"/>
  <c r="J103" s="1"/>
  <c r="L103" s="1"/>
  <c r="N103" s="1"/>
  <c r="P103" s="1"/>
  <c r="R103" s="1"/>
  <c r="T103" s="1"/>
  <c r="H102"/>
  <c r="J102" s="1"/>
  <c r="L102" s="1"/>
  <c r="N102" s="1"/>
  <c r="P102" s="1"/>
  <c r="R102" s="1"/>
  <c r="T102" s="1"/>
  <c r="H101"/>
  <c r="J101" s="1"/>
  <c r="L101" s="1"/>
  <c r="N101" s="1"/>
  <c r="P101" s="1"/>
  <c r="R101" s="1"/>
  <c r="T101" s="1"/>
  <c r="H100"/>
  <c r="J100" s="1"/>
  <c r="L100" s="1"/>
  <c r="N100" s="1"/>
  <c r="P100" s="1"/>
  <c r="R100" s="1"/>
  <c r="T100" s="1"/>
  <c r="H99"/>
  <c r="J99" s="1"/>
  <c r="L99" s="1"/>
  <c r="N99" s="1"/>
  <c r="P99" s="1"/>
  <c r="R99" s="1"/>
  <c r="T99" s="1"/>
  <c r="H98"/>
  <c r="J98" s="1"/>
  <c r="L98" s="1"/>
  <c r="N98" s="1"/>
  <c r="P98" s="1"/>
  <c r="R98" s="1"/>
  <c r="T98" s="1"/>
  <c r="H97"/>
  <c r="J97" s="1"/>
  <c r="L97" s="1"/>
  <c r="N97" s="1"/>
  <c r="P97" s="1"/>
  <c r="R97" s="1"/>
  <c r="T97" s="1"/>
  <c r="H96"/>
  <c r="J96" s="1"/>
  <c r="L96" s="1"/>
  <c r="N96" s="1"/>
  <c r="P96" s="1"/>
  <c r="R96" s="1"/>
  <c r="T96" s="1"/>
  <c r="H95"/>
  <c r="J95" s="1"/>
  <c r="L95" s="1"/>
  <c r="N95" s="1"/>
  <c r="P95" s="1"/>
  <c r="R95" s="1"/>
  <c r="T95" s="1"/>
  <c r="H94"/>
  <c r="J94" s="1"/>
  <c r="L94" s="1"/>
  <c r="N94" s="1"/>
  <c r="P94" s="1"/>
  <c r="R94" s="1"/>
  <c r="T94" s="1"/>
  <c r="H93"/>
  <c r="J93" s="1"/>
  <c r="L93" s="1"/>
  <c r="N93" s="1"/>
  <c r="P93" s="1"/>
  <c r="R93" s="1"/>
  <c r="T93" s="1"/>
  <c r="H92"/>
  <c r="J92" s="1"/>
  <c r="L92" s="1"/>
  <c r="N92" s="1"/>
  <c r="H91"/>
  <c r="J91" s="1"/>
  <c r="L91" s="1"/>
  <c r="N91" s="1"/>
  <c r="P91" s="1"/>
  <c r="R91" s="1"/>
  <c r="T91" s="1"/>
  <c r="H90"/>
  <c r="J90" s="1"/>
  <c r="L90" s="1"/>
  <c r="N90" s="1"/>
  <c r="P90" s="1"/>
  <c r="R90" s="1"/>
  <c r="T90" s="1"/>
  <c r="H89"/>
  <c r="J89" s="1"/>
  <c r="L89" s="1"/>
  <c r="N89" s="1"/>
  <c r="P89" s="1"/>
  <c r="R89" s="1"/>
  <c r="T89" s="1"/>
  <c r="H88"/>
  <c r="J88" s="1"/>
  <c r="L88" s="1"/>
  <c r="N88" s="1"/>
  <c r="P88" s="1"/>
  <c r="R88" s="1"/>
  <c r="T88" s="1"/>
  <c r="H87"/>
  <c r="J87" s="1"/>
  <c r="L87" s="1"/>
  <c r="H86"/>
  <c r="J86" s="1"/>
  <c r="L86" s="1"/>
  <c r="N86" s="1"/>
  <c r="P86" s="1"/>
  <c r="R86" s="1"/>
  <c r="T86" s="1"/>
  <c r="H85"/>
  <c r="J85" s="1"/>
  <c r="L85" s="1"/>
  <c r="N85" s="1"/>
  <c r="P85" s="1"/>
  <c r="R85" s="1"/>
  <c r="T85" s="1"/>
  <c r="H84"/>
  <c r="J84" s="1"/>
  <c r="L84" s="1"/>
  <c r="N84" s="1"/>
  <c r="P84" s="1"/>
  <c r="R84" s="1"/>
  <c r="T84" s="1"/>
  <c r="H83"/>
  <c r="J83" s="1"/>
  <c r="L83" s="1"/>
  <c r="N83" s="1"/>
  <c r="P83" s="1"/>
  <c r="R83" s="1"/>
  <c r="T83" s="1"/>
  <c r="H78"/>
  <c r="J78" s="1"/>
  <c r="L78" s="1"/>
  <c r="H77"/>
  <c r="J77" s="1"/>
  <c r="L77" s="1"/>
  <c r="N77" s="1"/>
  <c r="P77" s="1"/>
  <c r="R77" s="1"/>
  <c r="T77" s="1"/>
  <c r="H76"/>
  <c r="J76" s="1"/>
  <c r="L76" s="1"/>
  <c r="N76" s="1"/>
  <c r="P76" s="1"/>
  <c r="R76" s="1"/>
  <c r="H75"/>
  <c r="J75" s="1"/>
  <c r="L75" s="1"/>
  <c r="N75" s="1"/>
  <c r="P75" s="1"/>
  <c r="R75" s="1"/>
  <c r="T75" s="1"/>
  <c r="H74"/>
  <c r="J74" s="1"/>
  <c r="L74" s="1"/>
  <c r="N74" s="1"/>
  <c r="P74" s="1"/>
  <c r="R74" s="1"/>
  <c r="T74" s="1"/>
  <c r="H73"/>
  <c r="J73" s="1"/>
  <c r="L73" s="1"/>
  <c r="N73" s="1"/>
  <c r="P73" s="1"/>
  <c r="R73" s="1"/>
  <c r="T73" s="1"/>
  <c r="H72"/>
  <c r="J72" s="1"/>
  <c r="L72" s="1"/>
  <c r="N72" s="1"/>
  <c r="H71"/>
  <c r="J71" s="1"/>
  <c r="L71" s="1"/>
  <c r="N71" s="1"/>
  <c r="P71" s="1"/>
  <c r="R71" s="1"/>
  <c r="T71" s="1"/>
  <c r="H70"/>
  <c r="J70" s="1"/>
  <c r="H69"/>
  <c r="J69" s="1"/>
  <c r="L69" s="1"/>
  <c r="N69" s="1"/>
  <c r="H68"/>
  <c r="J68" s="1"/>
  <c r="L68" s="1"/>
  <c r="H55"/>
  <c r="J55" s="1"/>
  <c r="H54"/>
  <c r="J54" s="1"/>
  <c r="L54" s="1"/>
  <c r="N54" s="1"/>
  <c r="P54" s="1"/>
  <c r="R54" s="1"/>
  <c r="T54" s="1"/>
  <c r="H53"/>
  <c r="J53" s="1"/>
  <c r="H52"/>
  <c r="J52" s="1"/>
  <c r="H51"/>
  <c r="J51" s="1"/>
  <c r="H50"/>
  <c r="H49"/>
  <c r="J49" s="1"/>
  <c r="L49" s="1"/>
  <c r="N49" s="1"/>
  <c r="P49" s="1"/>
  <c r="R49" s="1"/>
  <c r="T49" s="1"/>
  <c r="H48"/>
  <c r="J48" s="1"/>
  <c r="L48" s="1"/>
  <c r="N48" s="1"/>
  <c r="P48" s="1"/>
  <c r="R48" s="1"/>
  <c r="T48" s="1"/>
  <c r="H46"/>
  <c r="J46" s="1"/>
  <c r="L46" s="1"/>
  <c r="N46" s="1"/>
  <c r="P46" s="1"/>
  <c r="R46" s="1"/>
  <c r="T46" s="1"/>
  <c r="H45"/>
  <c r="J45" s="1"/>
  <c r="L45" s="1"/>
  <c r="N45" s="1"/>
  <c r="P45" s="1"/>
  <c r="R45" s="1"/>
  <c r="T45" s="1"/>
  <c r="H44"/>
  <c r="J44" s="1"/>
  <c r="L44" s="1"/>
  <c r="N44" s="1"/>
  <c r="P44" s="1"/>
  <c r="R44" s="1"/>
  <c r="T44" s="1"/>
  <c r="H43"/>
  <c r="J43" s="1"/>
  <c r="L43" s="1"/>
  <c r="N43" s="1"/>
  <c r="P43" s="1"/>
  <c r="R43" s="1"/>
  <c r="T43" s="1"/>
  <c r="H42"/>
  <c r="J42" s="1"/>
  <c r="L42" s="1"/>
  <c r="N42" s="1"/>
  <c r="P42" s="1"/>
  <c r="R42" s="1"/>
  <c r="T42" s="1"/>
  <c r="H41"/>
  <c r="J41" s="1"/>
  <c r="L41" s="1"/>
  <c r="N41" s="1"/>
  <c r="P41" s="1"/>
  <c r="R41" s="1"/>
  <c r="T41" s="1"/>
  <c r="H40"/>
  <c r="J40" s="1"/>
  <c r="L40" s="1"/>
  <c r="N40" s="1"/>
  <c r="P40" s="1"/>
  <c r="R40" s="1"/>
  <c r="T40" s="1"/>
  <c r="H39"/>
  <c r="J39" s="1"/>
  <c r="L39" s="1"/>
  <c r="N39" s="1"/>
  <c r="P39" s="1"/>
  <c r="R39" s="1"/>
  <c r="T39" s="1"/>
  <c r="H38"/>
  <c r="J38" s="1"/>
  <c r="L38" s="1"/>
  <c r="N38" s="1"/>
  <c r="P38" s="1"/>
  <c r="R38" s="1"/>
  <c r="T38" s="1"/>
  <c r="H37"/>
  <c r="J37" s="1"/>
  <c r="L37" s="1"/>
  <c r="N37" s="1"/>
  <c r="P37" s="1"/>
  <c r="R37" s="1"/>
  <c r="T37" s="1"/>
  <c r="H36"/>
  <c r="J36" s="1"/>
  <c r="L36" s="1"/>
  <c r="N36" s="1"/>
  <c r="P36" s="1"/>
  <c r="R36" s="1"/>
  <c r="T36" s="1"/>
  <c r="H35"/>
  <c r="J35" s="1"/>
  <c r="L35" s="1"/>
  <c r="N35" s="1"/>
  <c r="P35" s="1"/>
  <c r="R35" s="1"/>
  <c r="T35" s="1"/>
  <c r="H34"/>
  <c r="J34" s="1"/>
  <c r="L34" s="1"/>
  <c r="N34" s="1"/>
  <c r="P34" s="1"/>
  <c r="R34" s="1"/>
  <c r="T34" s="1"/>
  <c r="H33"/>
  <c r="J33" s="1"/>
  <c r="L33" s="1"/>
  <c r="N33" s="1"/>
  <c r="P33" s="1"/>
  <c r="R33" s="1"/>
  <c r="T33" s="1"/>
  <c r="H32"/>
  <c r="J32" s="1"/>
  <c r="L32" s="1"/>
  <c r="N32" s="1"/>
  <c r="P32" s="1"/>
  <c r="R32" s="1"/>
  <c r="T32" s="1"/>
  <c r="H31"/>
  <c r="J31" s="1"/>
  <c r="L31" s="1"/>
  <c r="N31" s="1"/>
  <c r="P31" s="1"/>
  <c r="R31" s="1"/>
  <c r="T31" s="1"/>
  <c r="H30"/>
  <c r="J30" s="1"/>
  <c r="L30" s="1"/>
  <c r="N30" s="1"/>
  <c r="P30" s="1"/>
  <c r="R30" s="1"/>
  <c r="T30" s="1"/>
  <c r="H29"/>
  <c r="J29" s="1"/>
  <c r="L29" s="1"/>
  <c r="N29" s="1"/>
  <c r="P29" s="1"/>
  <c r="R29" s="1"/>
  <c r="T29" s="1"/>
  <c r="H28"/>
  <c r="J28" s="1"/>
  <c r="L28" s="1"/>
  <c r="N28" s="1"/>
  <c r="P28" s="1"/>
  <c r="R28" s="1"/>
  <c r="T28" s="1"/>
  <c r="H27"/>
  <c r="J27" s="1"/>
  <c r="L27" s="1"/>
  <c r="N27" s="1"/>
  <c r="P27" s="1"/>
  <c r="R27" s="1"/>
  <c r="T27" s="1"/>
  <c r="H26"/>
  <c r="J26" s="1"/>
  <c r="L26" s="1"/>
  <c r="N26" s="1"/>
  <c r="P26" s="1"/>
  <c r="R26" s="1"/>
  <c r="T26" s="1"/>
  <c r="H25"/>
  <c r="J25" s="1"/>
  <c r="L25" s="1"/>
  <c r="N25" s="1"/>
  <c r="P25" s="1"/>
  <c r="R25" s="1"/>
  <c r="T25" s="1"/>
  <c r="H24"/>
  <c r="J24" s="1"/>
  <c r="L24" s="1"/>
  <c r="N24" s="1"/>
  <c r="P24" s="1"/>
  <c r="R24" s="1"/>
  <c r="T24" s="1"/>
  <c r="H23"/>
  <c r="J23" s="1"/>
  <c r="L23" s="1"/>
  <c r="N23" s="1"/>
  <c r="P23" s="1"/>
  <c r="R23" s="1"/>
  <c r="T23" s="1"/>
  <c r="H22"/>
  <c r="J22" s="1"/>
  <c r="L22" s="1"/>
  <c r="N22" s="1"/>
  <c r="P22" s="1"/>
  <c r="R22" s="1"/>
  <c r="T22" s="1"/>
  <c r="H21"/>
  <c r="J21" s="1"/>
  <c r="L21" s="1"/>
  <c r="N21" s="1"/>
  <c r="P21" s="1"/>
  <c r="R21" s="1"/>
  <c r="T21" s="1"/>
  <c r="H20"/>
  <c r="J20" s="1"/>
  <c r="L20" s="1"/>
  <c r="N20" s="1"/>
  <c r="P20" s="1"/>
  <c r="R20" s="1"/>
  <c r="T20" s="1"/>
  <c r="H19"/>
  <c r="J19" s="1"/>
  <c r="L19" s="1"/>
  <c r="N19" s="1"/>
  <c r="P19" s="1"/>
  <c r="R19" s="1"/>
  <c r="T19" s="1"/>
  <c r="X87" l="1"/>
  <c r="X55"/>
  <c r="M78"/>
  <c r="O51"/>
  <c r="O50" s="1"/>
  <c r="O136" s="1"/>
  <c r="X19"/>
  <c r="N70"/>
  <c r="P72"/>
  <c r="R72" s="1"/>
  <c r="T72" s="1"/>
  <c r="P69"/>
  <c r="R69" s="1"/>
  <c r="T69" s="1"/>
  <c r="N68"/>
  <c r="P68" s="1"/>
  <c r="R68" s="1"/>
  <c r="T68" s="1"/>
  <c r="P119"/>
  <c r="R119" s="1"/>
  <c r="N118"/>
  <c r="P118" s="1"/>
  <c r="P123"/>
  <c r="R123" s="1"/>
  <c r="T123" s="1"/>
  <c r="N122"/>
  <c r="V55"/>
  <c r="N59"/>
  <c r="P61"/>
  <c r="R61" s="1"/>
  <c r="T61" s="1"/>
  <c r="T76"/>
  <c r="R70"/>
  <c r="T70" s="1"/>
  <c r="P70"/>
  <c r="V78"/>
  <c r="P92"/>
  <c r="R92" s="1"/>
  <c r="T92" s="1"/>
  <c r="T87" s="1"/>
  <c r="N87"/>
  <c r="N78" s="1"/>
  <c r="P87"/>
  <c r="R87"/>
  <c r="N63"/>
  <c r="P65"/>
  <c r="R65" s="1"/>
  <c r="T65" s="1"/>
  <c r="M55"/>
  <c r="V51"/>
  <c r="V50" s="1"/>
  <c r="V136" s="1"/>
  <c r="U78"/>
  <c r="U55"/>
  <c r="S51"/>
  <c r="Q51"/>
  <c r="Q50" s="1"/>
  <c r="Q136" s="1"/>
  <c r="P78"/>
  <c r="M51"/>
  <c r="M50" s="1"/>
  <c r="M136" s="1"/>
  <c r="L53"/>
  <c r="N53" s="1"/>
  <c r="L63"/>
  <c r="L122"/>
  <c r="L62"/>
  <c r="L58"/>
  <c r="L121"/>
  <c r="K55"/>
  <c r="L55" s="1"/>
  <c r="L70"/>
  <c r="K51"/>
  <c r="L51" s="1"/>
  <c r="L52"/>
  <c r="K50"/>
  <c r="J50"/>
  <c r="J136" s="1"/>
  <c r="X51" l="1"/>
  <c r="X50" s="1"/>
  <c r="X136" s="1"/>
  <c r="T119"/>
  <c r="R118"/>
  <c r="T118" s="1"/>
  <c r="R78"/>
  <c r="T78" s="1"/>
  <c r="P53"/>
  <c r="N52"/>
  <c r="P122"/>
  <c r="R122" s="1"/>
  <c r="T122" s="1"/>
  <c r="N121"/>
  <c r="P121" s="1"/>
  <c r="R121" s="1"/>
  <c r="T121" s="1"/>
  <c r="N58"/>
  <c r="P58" s="1"/>
  <c r="R58" s="1"/>
  <c r="T58" s="1"/>
  <c r="P59"/>
  <c r="R59" s="1"/>
  <c r="T59" s="1"/>
  <c r="N62"/>
  <c r="P63"/>
  <c r="R63" s="1"/>
  <c r="T63" s="1"/>
  <c r="U51"/>
  <c r="S50"/>
  <c r="L50"/>
  <c r="K136"/>
  <c r="L136" s="1"/>
  <c r="R53" l="1"/>
  <c r="P52"/>
  <c r="P62"/>
  <c r="N55"/>
  <c r="N51" s="1"/>
  <c r="N50" s="1"/>
  <c r="N136" s="1"/>
  <c r="U50"/>
  <c r="S136"/>
  <c r="T53" l="1"/>
  <c r="R52"/>
  <c r="T52" s="1"/>
  <c r="R62"/>
  <c r="P55"/>
  <c r="P51" s="1"/>
  <c r="U136"/>
  <c r="P50" l="1"/>
  <c r="P136" s="1"/>
  <c r="T62"/>
  <c r="R55"/>
  <c r="T55" l="1"/>
  <c r="R51"/>
  <c r="T51" l="1"/>
  <c r="R50"/>
  <c r="R136" l="1"/>
  <c r="T50"/>
  <c r="T136" s="1"/>
</calcChain>
</file>

<file path=xl/sharedStrings.xml><?xml version="1.0" encoding="utf-8"?>
<sst xmlns="http://schemas.openxmlformats.org/spreadsheetml/2006/main" count="630" uniqueCount="244">
  <si>
    <t>000</t>
  </si>
  <si>
    <t>1000000000</t>
  </si>
  <si>
    <t>0000</t>
  </si>
  <si>
    <t>1010000000</t>
  </si>
  <si>
    <t>НАЛОГИ НА ПРИБЫЛЬ, ДОХОДЫ</t>
  </si>
  <si>
    <t>1010200001</t>
  </si>
  <si>
    <t>Налог на доходы физических лиц</t>
  </si>
  <si>
    <t>110</t>
  </si>
  <si>
    <t>1030000000</t>
  </si>
  <si>
    <t>НАЛОГИ НА ТОВАРЫ (РАБОТЫ, УСЛУГИ), РЕАЛИЗУЕМЫЕ НА ТЕРРИТОРИИ РОССИЙСКОЙ ФЕДЕРАЦИИ</t>
  </si>
  <si>
    <t>1030200001</t>
  </si>
  <si>
    <t>Акцизы по подакцизным товарам (продукции), производимым на территории Российской Федерации</t>
  </si>
  <si>
    <t>1050000000</t>
  </si>
  <si>
    <t>НАЛОГИ НА СОВОКУПНЫЙ ДОХОД</t>
  </si>
  <si>
    <t>1050100000</t>
  </si>
  <si>
    <t>Налог, взимаемый в связи с применением упрощенной системы налогообложения</t>
  </si>
  <si>
    <t>Единый налог на вмененный доход для отдельных видов деятельности</t>
  </si>
  <si>
    <t>Единый сельскохозяйственный налог</t>
  </si>
  <si>
    <t>1060000000</t>
  </si>
  <si>
    <t>НАЛОГИ НА ИМУЩЕСТВО</t>
  </si>
  <si>
    <t>1080000000</t>
  </si>
  <si>
    <t>ГОСУДАРСТВЕННАЯ ПОШЛИНА</t>
  </si>
  <si>
    <t>1110000000</t>
  </si>
  <si>
    <t>ДОХОДЫ ОТ ИСПОЛЬЗОВАНИЯ ИМУЩЕСТВА, НАХОДЯЩЕГОСЯ В ГОСУДАРСТВЕННОЙ И МУНИЦИПАЛЬНОЙ СОБСТВЕННОСТИ</t>
  </si>
  <si>
    <t>1110500000</t>
  </si>
  <si>
    <t>120</t>
  </si>
  <si>
    <t>936</t>
  </si>
  <si>
    <t>1120000000</t>
  </si>
  <si>
    <t>ПЛАТЕЖИ ПРИ ПОЛЬЗОВАНИИ ПРИРОДНЫМИ РЕСУРСАМИ</t>
  </si>
  <si>
    <t>1120100001</t>
  </si>
  <si>
    <t>Плата за негативное воздействие на окружающую среду</t>
  </si>
  <si>
    <t>1130000000</t>
  </si>
  <si>
    <t>1130100000</t>
  </si>
  <si>
    <t>130</t>
  </si>
  <si>
    <t>905</t>
  </si>
  <si>
    <t>906</t>
  </si>
  <si>
    <t>1130200000</t>
  </si>
  <si>
    <t>Доходы от компенсации затрат государства</t>
  </si>
  <si>
    <t>1140000000</t>
  </si>
  <si>
    <t>ДОХОДЫ ОТ ПРОДАЖИ МАТЕРИАЛЬНЫХ И НЕМАТЕРИАЛЬНЫХ АКТИВОВ</t>
  </si>
  <si>
    <t>1140200000</t>
  </si>
  <si>
    <t>1140600000</t>
  </si>
  <si>
    <t>Доходы от продажи земельных участков, находящихся в государственной и муниципальной собственности</t>
  </si>
  <si>
    <t>430</t>
  </si>
  <si>
    <t>1160000000</t>
  </si>
  <si>
    <t>ШТРАФЫ, САНКЦИИ, ВОЗМЕЩЕНИЕ УЩЕРБА</t>
  </si>
  <si>
    <t>1160300000</t>
  </si>
  <si>
    <t>Денежные взыскания (штрафы) за нарушение законодательства о налогах и сборах</t>
  </si>
  <si>
    <t>140</t>
  </si>
  <si>
    <t>1162500000</t>
  </si>
  <si>
    <t>1164300001</t>
  </si>
  <si>
    <t>Денежные взыскания (штрафы) за нарушение законодательства Российской Федерации об административных правонарушениях, предусмотренные статьей 20.25 Кодекса Российской Федерации об административных правонарушениях</t>
  </si>
  <si>
    <t>1169000000</t>
  </si>
  <si>
    <t>Прочие поступления от денежных взысканий (штрафов) и иных сумм в возмещение ущерба</t>
  </si>
  <si>
    <t>2000000000</t>
  </si>
  <si>
    <t>БЕЗВОЗМЕЗДНЫЕ ПОСТУПЛЕНИЯ</t>
  </si>
  <si>
    <t>912</t>
  </si>
  <si>
    <t>151</t>
  </si>
  <si>
    <t>2020000000</t>
  </si>
  <si>
    <t>Безвозмездные поступления от других бюджетов бюджетной системы Российской Федерации</t>
  </si>
  <si>
    <t>2020200000</t>
  </si>
  <si>
    <t>Прочие субсидии</t>
  </si>
  <si>
    <t>904</t>
  </si>
  <si>
    <t>907</t>
  </si>
  <si>
    <t>922</t>
  </si>
  <si>
    <t>Прочие субсидии бюджетам муниципальных районов</t>
  </si>
  <si>
    <t>Субвенции бюджетам на осуществление первичного воинского учета на территориях, где отсутствуют военные комиссариаты</t>
  </si>
  <si>
    <t>Субвенции бюджетам муниципальных районов на осуществление первичного воинского учета на территориях, где отсутствуют военные комиссариаты</t>
  </si>
  <si>
    <t>2020302200</t>
  </si>
  <si>
    <t>Субвенции бюджетам муниципальных образований на предоставление гражданам субсидий на оплату жилого помещения и коммунальных услуг</t>
  </si>
  <si>
    <t>2020302205</t>
  </si>
  <si>
    <t>Субвенции бюджетам муниципальных районов на предоставление гражданам субсидий на оплату жилого помещения и коммунальных услуг</t>
  </si>
  <si>
    <t>Субвенции местным бюджетам на выполнение передаваемых полномочий субъектов Российской Федерации</t>
  </si>
  <si>
    <t>Субвенции бюджетам муниципальных районов на выполнение передаваемых полномочий субъектов Российской Федерации</t>
  </si>
  <si>
    <t>2020309800</t>
  </si>
  <si>
    <t>Субвенции бюджетам муниципальных образований на возмещение части процентной ставки по краткосрочным кредитам (займам) на развитие растениеводства, переработки и реализации продукции растениеводства</t>
  </si>
  <si>
    <t>2020309805</t>
  </si>
  <si>
    <t>Субвенции бюджетам муниципальных районов на возмещение части процентной ставки по краткосрочным кредитам (займам) на развитие растениеводства, переработки и реализации продукции растениеводства</t>
  </si>
  <si>
    <t>Субвенции бюджетам муниципальных образований на возмещение части процентной ставки по инвестиционным кредитам (займам) на развитие растениеводства, переработки и развития инфраструктуры и логистического обеспечения рынков продукции растениеводства</t>
  </si>
  <si>
    <t>Субвенции бюджетам муниципальных районов на возмещение части процентной ставки по инвестиционным кредитам (займам) на развитие растениеводства, переработки и развития инфраструктуры и логистического обеспечения рынков продукции растениеводства</t>
  </si>
  <si>
    <t>2020310700</t>
  </si>
  <si>
    <t>Субвенции бюджетам муниципальных образований на возмещение части процентной ставки по краткосрочным кредитам (займам) на развитие животноводства, переработки и реализации продукции животноводства</t>
  </si>
  <si>
    <t>2020310705</t>
  </si>
  <si>
    <t>Субвенции бюджетам муниципальных районов на возмещение части процентной ставки по краткосрочным кредитам (займам) на развитие животноводства, переработки и реализации продукции животноводства</t>
  </si>
  <si>
    <t>Субвенции бюджетам муниципальных образований на возмещение части процентной ставки по долгосрочным, среднесрочным и краткосрочным кредитам, взятым малыми формами хозяйствования</t>
  </si>
  <si>
    <t>Субвенции бюджетам муниципальных районов на возмещение части процентной ставки по долгосрочным, среднесрочным и краткосрочным кредитам, взятым малыми формами хозяйствования</t>
  </si>
  <si>
    <t>Прочие субвенции</t>
  </si>
  <si>
    <t>Прочие субвенции бюджетам муниципальных районов</t>
  </si>
  <si>
    <t>2020400000</t>
  </si>
  <si>
    <t>Иные межбюджетные трансферты</t>
  </si>
  <si>
    <t>2020402500</t>
  </si>
  <si>
    <t>Межбюджетные трансферты, передаваемые бюджетам на комплектование книжных фондов библиотек муниципальных образований и государственных библиотек городов Москвы и Санкт-Петербурга</t>
  </si>
  <si>
    <t>2020402505</t>
  </si>
  <si>
    <t>Межбюджетные трансферты, передаваемые бюджетам муниципальных районов на комплектование книжных фондов библиотек муниципальных образований</t>
  </si>
  <si>
    <t>ИТОГО</t>
  </si>
  <si>
    <t>Код бюджетной классификации</t>
  </si>
  <si>
    <t>Наименование дохода</t>
  </si>
  <si>
    <t>поступления доходов бюджета муниципального района по</t>
  </si>
  <si>
    <t>налоговым и неналоговым доходам по статьям, по безвозмездным</t>
  </si>
  <si>
    <t>Субсидии бюджетам муниципальных районов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</si>
  <si>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Налог, взимаемый в связи с применением патентной системы налогообложения</t>
  </si>
  <si>
    <t xml:space="preserve">Государственная пошлина по делам, рассматриваемым в судах общей юрисдикции, мировыми судьями </t>
  </si>
  <si>
    <t>Сумма   (тыс.рублей)</t>
  </si>
  <si>
    <t>1</t>
  </si>
  <si>
    <t>2</t>
  </si>
  <si>
    <t>3</t>
  </si>
  <si>
    <t>4</t>
  </si>
  <si>
    <t>5</t>
  </si>
  <si>
    <t>Дотации на выравнивание бюджетной обеспеченности</t>
  </si>
  <si>
    <t>Дотации бюджетам муниципальных районов на выравнивание бюджетной обеспеченности</t>
  </si>
  <si>
    <t>НАЛОГОВЫЕ И НЕНАЛОГОВЫЕ ДОХОДЫ</t>
  </si>
  <si>
    <t>ДОХОДЫ ОТ ОКАЗАНИЯ ПЛАТНЫХ УСЛУГ (РАБОТ) И КОМПЕНСАЦИИ ЗАТРАТ ГОСУДАРСТВА</t>
  </si>
  <si>
    <t>Доходы от реализации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</si>
  <si>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(+,-) январь</t>
  </si>
  <si>
    <t>Возврат остатков субсидий, субвенций и иных межбюджетных трансфертов, имеющих целевое назначение, прошлых лет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</si>
  <si>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</si>
  <si>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21900000000</t>
  </si>
  <si>
    <t>21905000005</t>
  </si>
  <si>
    <t>к решению Тужинской районной Думы</t>
  </si>
  <si>
    <t>(+,-) февраль</t>
  </si>
  <si>
    <t>2020208800</t>
  </si>
  <si>
    <t>2020208805</t>
  </si>
  <si>
    <t>0002</t>
  </si>
  <si>
    <t>2020208900</t>
  </si>
  <si>
    <t>2020208905</t>
  </si>
  <si>
    <t>Субсидии бюджетам муниципальных образований на обеспечение мероприятий по капитальному ремонту многоквартирных домов, переселению граждан из аварийного жилищного фонда и модернизации систем коммунальной инфраструктуры за счет средств, поступивших от государственной корпорации - Фонда содействия реформированию жилищно-коммунального хозяйства</t>
  </si>
  <si>
    <t>Субсидии бюджетам муниципальных образований на обеспечение мероприятий по капитальному ремонту многоквартирных домов, переселению граждан из аварийного жилищного фонда и модернизации систем коммунальной инфраструктуры за счет средств бюджетов</t>
  </si>
  <si>
    <t>Субсидии бюджетам муниципальных районов на обеспечение мероприятий по капитальному ремонту многоквартирных домов, переселению граждан из аварийного жилищного фонда и модернизации систем коммунальной инфраструктуры за счет средств, поступивших от государственной корпорации - Фонда содействия реформированию жилищно-коммунального хозяйства</t>
  </si>
  <si>
    <t>Субсидии бюджетам муниципальных районов на обеспечение мероприятий по капитальному ремонту многоквартирных домов, переселению граждан из аварийного жилищного фонда и модернизации систем коммунальной инфраструктуры за счет средств бюджетов</t>
  </si>
  <si>
    <t>Субсидии бюджетам муниципальных районов на обеспечение мероприятий по переселению граждан из аварийного жилищного фонда за счет средств, поступивших от государственной корпорации - Фонда содействия реформированию жилищно-коммунального хозяйства</t>
  </si>
  <si>
    <t>Субсидии бюджетам муниципальных районов на обеспечение мероприятий по переселению граждан из аварийного жилищного фонда за счет средств бюджетов</t>
  </si>
  <si>
    <t xml:space="preserve">Субсидии бюджетам  на осуществление дорожной деятельности в отношении автомобильных дорог общего пользования, а также капитального ремонта и ремонта дворовых трерриторий многоквартирных домов, проездов к дворовым территориям многоквартирных домов населенных пунктов </t>
  </si>
  <si>
    <t>1050200002</t>
  </si>
  <si>
    <t>1050300001</t>
  </si>
  <si>
    <t>1050400002</t>
  </si>
  <si>
    <t>1060200002</t>
  </si>
  <si>
    <t>1080300001</t>
  </si>
  <si>
    <t>1110900000</t>
  </si>
  <si>
    <t>Доходы от оказания платных услуг (работ)</t>
  </si>
  <si>
    <t>Денежные взыскания (штрафы) за нарушение законодательства Российской Федерациио о недрах, об особо охраняемых природных территориях, об охране и использовании животного мира, об экологической экспертизе, в области охраны окружающей среды, о рыболовстве и сохранении водных биологических ресурсов, земельного законодательства, лесного законодательства, водного законодательства</t>
  </si>
  <si>
    <t>(+,-) апрель</t>
  </si>
  <si>
    <t>2020401400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</si>
  <si>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 в соответствии с заключенными соглашениями</t>
  </si>
  <si>
    <t>2020401405</t>
  </si>
  <si>
    <t>(+,-)  май</t>
  </si>
  <si>
    <t>2020221500</t>
  </si>
  <si>
    <t>Субсидии бюджетам на создание в общеобразовательных организациях, расположенных в сельской местности, условий для занятий физической культурой и спортом</t>
  </si>
  <si>
    <t>2020221505</t>
  </si>
  <si>
    <t>Субсидии бюджетам муниципальных районов на создание в общеобразовательных организациях, расположенных в сельской местности, условий для занятий физической культурой и спортом</t>
  </si>
  <si>
    <t>(+,-)  май       2-й раз</t>
  </si>
  <si>
    <t>2040000000</t>
  </si>
  <si>
    <t>БЕЗВОЗМЕЗДНЫЕ ПОСТУПЛЕНИЯ ОТ НЕГОСУДАРСТВЕННЫХ ОРГАНИЗАЦИЙ</t>
  </si>
  <si>
    <t>180</t>
  </si>
  <si>
    <t>2040500005</t>
  </si>
  <si>
    <t>Безвозмездные поступления от негосударственных организаций в бюджеты муниципальных районов</t>
  </si>
  <si>
    <t>2040509905</t>
  </si>
  <si>
    <t>Прочие безвозмездные поступления от негосударственных организаций в бюджеты муниципальных районов</t>
  </si>
  <si>
    <t>2070000000</t>
  </si>
  <si>
    <t>ПРОЧИЕ БЕЗВОЗМЕЗДНЫЕ ПОСТУПЛЕНИЯ</t>
  </si>
  <si>
    <t>2070500005</t>
  </si>
  <si>
    <t>Прочие безвозмездные поступления в бюджеты муниципальных районов</t>
  </si>
  <si>
    <t>2070503005</t>
  </si>
  <si>
    <t>(+,-)  июль</t>
  </si>
  <si>
    <t>2020207700</t>
  </si>
  <si>
    <t>Субсидии бюджетам на софинансирование капитальных вложений в объекты государственной (муниципальной) собственности</t>
  </si>
  <si>
    <t>2020207705</t>
  </si>
  <si>
    <t>Субсидии бюджетам муниципальных районов на софинансирование капитальных вложений в объекты  муниципальной собственности</t>
  </si>
  <si>
    <t>(+,-)  август</t>
  </si>
  <si>
    <t>Приложение № 1</t>
  </si>
  <si>
    <t>(+,-)  сентябрь</t>
  </si>
  <si>
    <t>2020499900</t>
  </si>
  <si>
    <t>Прочие межбюджетные трансферты, передаваемые бюджетам</t>
  </si>
  <si>
    <t>2020499905</t>
  </si>
  <si>
    <t>Прочие межбюджетные трансферты, передаваемые бюджетам муниципальных районов</t>
  </si>
  <si>
    <t xml:space="preserve">от    № </t>
  </si>
  <si>
    <t>2020300200</t>
  </si>
  <si>
    <t>Субвенции бюджетам на осуществление полномочий по подготовке проведения статистических переписей</t>
  </si>
  <si>
    <t>2020300205</t>
  </si>
  <si>
    <t>Субвенции бюджетам муниципальных районов на осуществление полномочий по подготовке проведения статистических переписей</t>
  </si>
  <si>
    <t>Объемы</t>
  </si>
  <si>
    <t>0000000000</t>
  </si>
  <si>
    <t>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</si>
  <si>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</si>
  <si>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Субвенции бюджетам на содержание ребенка в семье опекуна и приемной семье, а также вознаграждение, причитающееся приемному родителю</t>
  </si>
  <si>
    <t>Субвенции бюджетам муниципальных районов на содержание ребенка в семье опекуна и приемной семье, а также вознаграждение, причитающееся приемному родителю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</si>
  <si>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 образовательные программы дошкольного образования</t>
  </si>
  <si>
    <t>Субвенции бюджетам муниципальных районов на компенсацию части платы, взимаемой с родителей (законных представителей0 за присмотр и уход за детьми, посещающими образовательные организации, реализующих бразовательные программы дошкольного образования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</si>
  <si>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 в соответствии с заключенными соглашениями</t>
  </si>
  <si>
    <t>Уточнение от 24.11.2015</t>
  </si>
  <si>
    <t>1162800001</t>
  </si>
  <si>
    <t>Денежные взыскания (штрафы) за нарушение законодательства в области обеспечения санитарно-эпидемиологического благополучия человека и законодательства в сфере защиты прав потребителей</t>
  </si>
  <si>
    <t>прогнозируемые на 2017 год</t>
  </si>
  <si>
    <t>поступлениям по подстатьям классификации доходов бюджетов,</t>
  </si>
  <si>
    <t>Приложение № 6</t>
  </si>
  <si>
    <t>от                               №</t>
  </si>
  <si>
    <t>в т.ч. 4693,846-ППМИ</t>
  </si>
  <si>
    <t>Дотации бюджетам бюджетной системы Российской Федерации</t>
  </si>
  <si>
    <t>Субсидии бюджетам бюджетной системы Российской Федерации (межбюджетные субсидии)</t>
  </si>
  <si>
    <t>2021500100</t>
  </si>
  <si>
    <t>2021000000</t>
  </si>
  <si>
    <t>2021500105</t>
  </si>
  <si>
    <t>2022021600</t>
  </si>
  <si>
    <t>2022021605</t>
  </si>
  <si>
    <t>2022999900</t>
  </si>
  <si>
    <t>2022999905</t>
  </si>
  <si>
    <t xml:space="preserve">Субвенции бюджетам бюджетной системы Российской Федерации </t>
  </si>
  <si>
    <t>2023000000</t>
  </si>
  <si>
    <t>2023512000</t>
  </si>
  <si>
    <t>Субвенции бюджетам на осуществление полномочий по составлению (изменению) списков кандидатов в присяжные заседатели  федеральных судов общей юрисдикции в Российской Федерации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</si>
  <si>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 федеральных судов общей юрисдикции в Российской Федерации</t>
  </si>
  <si>
    <t>2023512005</t>
  </si>
  <si>
    <t>2023511800</t>
  </si>
  <si>
    <t>2023511805</t>
  </si>
  <si>
    <t>2023002400</t>
  </si>
  <si>
    <t>2023002405</t>
  </si>
  <si>
    <t>2023002700</t>
  </si>
  <si>
    <t>2023002705</t>
  </si>
  <si>
    <t>2023002900</t>
  </si>
  <si>
    <t>2023002905</t>
  </si>
  <si>
    <t>2023503900</t>
  </si>
  <si>
    <t>2023503905</t>
  </si>
  <si>
    <t>2023504800</t>
  </si>
  <si>
    <t>2023504805</t>
  </si>
  <si>
    <t>Субвенции бюджетам муниципальных образований на возмещение части процентной ставки по инвестиционным кредитам (займам) на развитие животноводства, переработки и развитие инфраструктуры и логистического обеспечения рынков  продукции животноводства</t>
  </si>
  <si>
    <t>Субвенции бюджетам муниципальных районов на возмещение части процентной ставки по инвестиционным кредитам (займам) на развитие животноводства, переработки и развитие инфраструктуры и логистического обеспечения рынков  продукции животноводства</t>
  </si>
  <si>
    <t>2023505500</t>
  </si>
  <si>
    <t>2023505505</t>
  </si>
  <si>
    <t>2023508200</t>
  </si>
  <si>
    <t>2023508205</t>
  </si>
  <si>
    <t>2023999900</t>
  </si>
  <si>
    <t>2023999905</t>
  </si>
  <si>
    <t>2023554300</t>
  </si>
  <si>
    <t>Субвенции бюджетам муниципальных образований на содействие достижению целевых показателей реализации региональных программ развития агропромышленного комплекса</t>
  </si>
  <si>
    <t>2023554305</t>
  </si>
  <si>
    <t>Субвенции бюджетам муниципальных районов на содействие достижению целевых показателей реализации региональных программ развития агропромышленного комплекса</t>
  </si>
  <si>
    <t>2023554400</t>
  </si>
  <si>
    <t>2023554405</t>
  </si>
  <si>
    <t>Субвенции бюджетам муниципальных районов на возмещение части процентной ставки по инвестиционным кредитам (займам) в агропромышленном комплексе</t>
  </si>
  <si>
    <t>Субвенции бюджетам муниципальных образований на возмещение части процентной ставки по инвестиционным кредитам (займам) в агропромышленном комплексе</t>
  </si>
  <si>
    <t>в т.ч. 135,3-лагеря</t>
  </si>
  <si>
    <t>в т.ч. 172,5-лагеря</t>
  </si>
  <si>
    <t xml:space="preserve">Налог на имущество организаций 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</si>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</sst>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0.0"/>
  </numFmts>
  <fonts count="8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49" fontId="0" fillId="0" borderId="0" xfId="0" applyNumberFormat="1" applyAlignment="1">
      <alignment horizontal="left"/>
    </xf>
    <xf numFmtId="0" fontId="0" fillId="0" borderId="0" xfId="0" applyAlignment="1">
      <alignment horizontal="right"/>
    </xf>
    <xf numFmtId="49" fontId="2" fillId="0" borderId="0" xfId="0" applyNumberFormat="1" applyFont="1" applyAlignment="1">
      <alignment horizontal="left"/>
    </xf>
    <xf numFmtId="0" fontId="2" fillId="0" borderId="0" xfId="0" applyFont="1" applyAlignment="1">
      <alignment horizontal="right"/>
    </xf>
    <xf numFmtId="49" fontId="1" fillId="0" borderId="1" xfId="0" applyNumberFormat="1" applyFont="1" applyBorder="1" applyAlignment="1">
      <alignment horizontal="left"/>
    </xf>
    <xf numFmtId="49" fontId="1" fillId="0" borderId="1" xfId="0" applyNumberFormat="1" applyFont="1" applyBorder="1" applyAlignment="1">
      <alignment horizontal="left" wrapText="1"/>
    </xf>
    <xf numFmtId="49" fontId="2" fillId="0" borderId="1" xfId="0" applyNumberFormat="1" applyFont="1" applyBorder="1" applyAlignment="1">
      <alignment horizontal="left"/>
    </xf>
    <xf numFmtId="49" fontId="2" fillId="0" borderId="1" xfId="0" applyNumberFormat="1" applyFont="1" applyBorder="1" applyAlignment="1">
      <alignment horizontal="left" wrapText="1"/>
    </xf>
    <xf numFmtId="0" fontId="2" fillId="0" borderId="1" xfId="0" applyNumberFormat="1" applyFont="1" applyBorder="1" applyAlignment="1">
      <alignment horizontal="left" wrapText="1"/>
    </xf>
    <xf numFmtId="164" fontId="1" fillId="0" borderId="1" xfId="0" applyNumberFormat="1" applyFont="1" applyBorder="1" applyAlignment="1">
      <alignment horizontal="right"/>
    </xf>
    <xf numFmtId="164" fontId="2" fillId="0" borderId="1" xfId="0" applyNumberFormat="1" applyFont="1" applyBorder="1" applyAlignment="1">
      <alignment horizontal="right"/>
    </xf>
    <xf numFmtId="49" fontId="1" fillId="2" borderId="1" xfId="0" applyNumberFormat="1" applyFont="1" applyFill="1" applyBorder="1" applyAlignment="1">
      <alignment horizontal="left" wrapText="1"/>
    </xf>
    <xf numFmtId="164" fontId="1" fillId="2" borderId="1" xfId="0" applyNumberFormat="1" applyFont="1" applyFill="1" applyBorder="1" applyAlignment="1">
      <alignment horizontal="right"/>
    </xf>
    <xf numFmtId="0" fontId="1" fillId="2" borderId="1" xfId="0" applyNumberFormat="1" applyFont="1" applyFill="1" applyBorder="1" applyAlignment="1">
      <alignment horizontal="left" wrapText="1"/>
    </xf>
    <xf numFmtId="0" fontId="2" fillId="2" borderId="1" xfId="0" applyNumberFormat="1" applyFont="1" applyFill="1" applyBorder="1" applyAlignment="1">
      <alignment horizontal="left" wrapText="1"/>
    </xf>
    <xf numFmtId="164" fontId="0" fillId="0" borderId="0" xfId="0" applyNumberFormat="1"/>
    <xf numFmtId="49" fontId="2" fillId="2" borderId="1" xfId="0" applyNumberFormat="1" applyFont="1" applyFill="1" applyBorder="1" applyAlignment="1">
      <alignment horizontal="left" wrapText="1"/>
    </xf>
    <xf numFmtId="164" fontId="2" fillId="2" borderId="1" xfId="0" applyNumberFormat="1" applyFont="1" applyFill="1" applyBorder="1" applyAlignment="1">
      <alignment horizontal="right"/>
    </xf>
    <xf numFmtId="49" fontId="2" fillId="0" borderId="0" xfId="0" applyNumberFormat="1" applyFont="1" applyAlignment="1">
      <alignment horizontal="center"/>
    </xf>
    <xf numFmtId="49" fontId="2" fillId="0" borderId="0" xfId="0" applyNumberFormat="1" applyFont="1" applyAlignment="1">
      <alignment horizontal="center"/>
    </xf>
    <xf numFmtId="0" fontId="1" fillId="0" borderId="1" xfId="0" applyNumberFormat="1" applyFont="1" applyBorder="1" applyAlignment="1">
      <alignment horizontal="left" wrapText="1"/>
    </xf>
    <xf numFmtId="49" fontId="2" fillId="0" borderId="0" xfId="0" applyNumberFormat="1" applyFont="1" applyAlignment="1">
      <alignment horizontal="center"/>
    </xf>
    <xf numFmtId="49" fontId="1" fillId="3" borderId="1" xfId="0" applyNumberFormat="1" applyFont="1" applyFill="1" applyBorder="1" applyAlignment="1">
      <alignment horizontal="left" vertical="center"/>
    </xf>
    <xf numFmtId="49" fontId="1" fillId="3" borderId="1" xfId="0" applyNumberFormat="1" applyFont="1" applyFill="1" applyBorder="1" applyAlignment="1">
      <alignment horizontal="left" vertical="center" wrapText="1"/>
    </xf>
    <xf numFmtId="164" fontId="1" fillId="3" borderId="1" xfId="0" applyNumberFormat="1" applyFont="1" applyFill="1" applyBorder="1" applyAlignment="1">
      <alignment horizontal="right" vertical="center"/>
    </xf>
    <xf numFmtId="49" fontId="1" fillId="2" borderId="1" xfId="0" applyNumberFormat="1" applyFont="1" applyFill="1" applyBorder="1" applyAlignment="1">
      <alignment horizontal="left"/>
    </xf>
    <xf numFmtId="49" fontId="2" fillId="0" borderId="0" xfId="0" applyNumberFormat="1" applyFont="1" applyAlignment="1">
      <alignment horizontal="center"/>
    </xf>
    <xf numFmtId="165" fontId="0" fillId="0" borderId="0" xfId="0" applyNumberFormat="1"/>
    <xf numFmtId="49" fontId="2" fillId="0" borderId="0" xfId="0" applyNumberFormat="1" applyFont="1" applyAlignment="1">
      <alignment horizontal="center"/>
    </xf>
    <xf numFmtId="49" fontId="2" fillId="0" borderId="0" xfId="0" applyNumberFormat="1" applyFont="1" applyAlignment="1">
      <alignment horizontal="center"/>
    </xf>
    <xf numFmtId="164" fontId="1" fillId="0" borderId="2" xfId="0" applyNumberFormat="1" applyFont="1" applyBorder="1" applyAlignment="1">
      <alignment horizontal="right"/>
    </xf>
    <xf numFmtId="164" fontId="2" fillId="0" borderId="2" xfId="0" applyNumberFormat="1" applyFont="1" applyBorder="1" applyAlignment="1">
      <alignment horizontal="right"/>
    </xf>
    <xf numFmtId="164" fontId="1" fillId="3" borderId="2" xfId="0" applyNumberFormat="1" applyFont="1" applyFill="1" applyBorder="1" applyAlignment="1">
      <alignment horizontal="right" vertical="center"/>
    </xf>
    <xf numFmtId="164" fontId="1" fillId="2" borderId="2" xfId="0" applyNumberFormat="1" applyFont="1" applyFill="1" applyBorder="1" applyAlignment="1">
      <alignment horizontal="right"/>
    </xf>
    <xf numFmtId="49" fontId="2" fillId="0" borderId="0" xfId="0" applyNumberFormat="1" applyFont="1" applyAlignment="1">
      <alignment horizontal="center"/>
    </xf>
    <xf numFmtId="49" fontId="2" fillId="0" borderId="0" xfId="0" applyNumberFormat="1" applyFont="1" applyAlignment="1">
      <alignment horizontal="center"/>
    </xf>
    <xf numFmtId="49" fontId="6" fillId="0" borderId="0" xfId="0" applyNumberFormat="1" applyFont="1" applyAlignment="1">
      <alignment horizontal="right"/>
    </xf>
    <xf numFmtId="49" fontId="0" fillId="0" borderId="0" xfId="0" applyNumberFormat="1" applyAlignment="1">
      <alignment horizontal="right"/>
    </xf>
    <xf numFmtId="49" fontId="6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/>
    </xf>
    <xf numFmtId="164" fontId="1" fillId="3" borderId="1" xfId="0" applyNumberFormat="1" applyFont="1" applyFill="1" applyBorder="1" applyAlignment="1">
      <alignment horizontal="right"/>
    </xf>
    <xf numFmtId="164" fontId="2" fillId="4" borderId="1" xfId="0" applyNumberFormat="1" applyFont="1" applyFill="1" applyBorder="1" applyAlignment="1">
      <alignment horizontal="right"/>
    </xf>
    <xf numFmtId="49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14" fontId="5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wrapText="1"/>
    </xf>
    <xf numFmtId="0" fontId="4" fillId="2" borderId="0" xfId="0" applyFont="1" applyFill="1" applyBorder="1" applyAlignment="1">
      <alignment horizontal="center" wrapText="1"/>
    </xf>
    <xf numFmtId="49" fontId="2" fillId="2" borderId="1" xfId="0" applyNumberFormat="1" applyFont="1" applyFill="1" applyBorder="1" applyAlignment="1">
      <alignment horizontal="left"/>
    </xf>
    <xf numFmtId="164" fontId="2" fillId="2" borderId="2" xfId="0" applyNumberFormat="1" applyFont="1" applyFill="1" applyBorder="1" applyAlignment="1">
      <alignment horizontal="right"/>
    </xf>
    <xf numFmtId="0" fontId="2" fillId="2" borderId="0" xfId="0" applyNumberFormat="1" applyFont="1" applyFill="1" applyBorder="1" applyAlignment="1">
      <alignment horizontal="left" wrapText="1"/>
    </xf>
    <xf numFmtId="49" fontId="7" fillId="2" borderId="1" xfId="0" applyNumberFormat="1" applyFont="1" applyFill="1" applyBorder="1" applyAlignment="1">
      <alignment horizontal="left" wrapText="1"/>
    </xf>
    <xf numFmtId="49" fontId="1" fillId="4" borderId="1" xfId="0" applyNumberFormat="1" applyFont="1" applyFill="1" applyBorder="1" applyAlignment="1">
      <alignment horizontal="left"/>
    </xf>
    <xf numFmtId="49" fontId="1" fillId="4" borderId="1" xfId="0" applyNumberFormat="1" applyFont="1" applyFill="1" applyBorder="1" applyAlignment="1">
      <alignment horizontal="left" wrapText="1"/>
    </xf>
    <xf numFmtId="164" fontId="1" fillId="4" borderId="1" xfId="0" applyNumberFormat="1" applyFont="1" applyFill="1" applyBorder="1" applyAlignment="1">
      <alignment horizontal="right"/>
    </xf>
    <xf numFmtId="164" fontId="2" fillId="4" borderId="2" xfId="0" applyNumberFormat="1" applyFont="1" applyFill="1" applyBorder="1" applyAlignment="1">
      <alignment horizontal="right"/>
    </xf>
    <xf numFmtId="164" fontId="1" fillId="4" borderId="2" xfId="0" applyNumberFormat="1" applyFont="1" applyFill="1" applyBorder="1" applyAlignment="1">
      <alignment horizontal="right"/>
    </xf>
    <xf numFmtId="49" fontId="2" fillId="4" borderId="1" xfId="0" applyNumberFormat="1" applyFont="1" applyFill="1" applyBorder="1" applyAlignment="1">
      <alignment horizontal="left"/>
    </xf>
    <xf numFmtId="49" fontId="2" fillId="4" borderId="1" xfId="0" applyNumberFormat="1" applyFont="1" applyFill="1" applyBorder="1" applyAlignment="1">
      <alignment horizontal="left" wrapText="1"/>
    </xf>
    <xf numFmtId="49" fontId="6" fillId="0" borderId="0" xfId="0" applyNumberFormat="1" applyFont="1" applyAlignment="1">
      <alignment horizontal="right"/>
    </xf>
    <xf numFmtId="49" fontId="5" fillId="2" borderId="2" xfId="0" applyNumberFormat="1" applyFont="1" applyFill="1" applyBorder="1" applyAlignment="1">
      <alignment horizontal="center" vertical="center" wrapText="1"/>
    </xf>
    <xf numFmtId="49" fontId="5" fillId="2" borderId="3" xfId="0" applyNumberFormat="1" applyFont="1" applyFill="1" applyBorder="1" applyAlignment="1">
      <alignment horizontal="center" vertical="center" wrapText="1"/>
    </xf>
    <xf numFmtId="49" fontId="5" fillId="2" borderId="4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136"/>
  <sheetViews>
    <sheetView tabSelected="1" view="pageBreakPreview" topLeftCell="A111" zoomScale="90" zoomScaleNormal="90" zoomScaleSheetLayoutView="90" workbookViewId="0">
      <selection activeCell="Y137" sqref="Y137"/>
    </sheetView>
  </sheetViews>
  <sheetFormatPr defaultRowHeight="15"/>
  <cols>
    <col min="1" max="1" width="5.140625" style="1" customWidth="1"/>
    <col min="2" max="2" width="13.7109375" style="1" customWidth="1"/>
    <col min="3" max="3" width="6.140625" style="1" customWidth="1"/>
    <col min="4" max="4" width="4.7109375" style="1" customWidth="1"/>
    <col min="5" max="5" width="56.140625" style="1" customWidth="1"/>
    <col min="6" max="6" width="13.5703125" style="2" hidden="1" customWidth="1"/>
    <col min="7" max="7" width="11" style="2" hidden="1" customWidth="1"/>
    <col min="8" max="8" width="13.5703125" style="2" hidden="1" customWidth="1"/>
    <col min="9" max="9" width="10.42578125" style="2" hidden="1" customWidth="1"/>
    <col min="10" max="10" width="13.5703125" style="2" hidden="1" customWidth="1"/>
    <col min="11" max="11" width="0.140625" style="2" hidden="1" customWidth="1"/>
    <col min="12" max="12" width="13.5703125" style="2" hidden="1" customWidth="1"/>
    <col min="13" max="13" width="0.140625" style="2" hidden="1" customWidth="1"/>
    <col min="14" max="14" width="13.5703125" style="2" hidden="1" customWidth="1"/>
    <col min="15" max="15" width="10.85546875" style="2" hidden="1" customWidth="1"/>
    <col min="16" max="16" width="13.5703125" style="2" hidden="1" customWidth="1"/>
    <col min="17" max="17" width="7.7109375" style="2" hidden="1" customWidth="1"/>
    <col min="18" max="18" width="12.5703125" style="2" hidden="1" customWidth="1"/>
    <col min="19" max="19" width="9.85546875" style="2" hidden="1" customWidth="1"/>
    <col min="20" max="20" width="12.5703125" style="2" hidden="1" customWidth="1"/>
    <col min="21" max="21" width="9.85546875" style="2" hidden="1" customWidth="1"/>
    <col min="22" max="23" width="14" style="2" hidden="1" customWidth="1"/>
    <col min="24" max="24" width="14" style="2" customWidth="1"/>
    <col min="25" max="25" width="9.28515625" bestFit="1" customWidth="1"/>
  </cols>
  <sheetData>
    <row r="1" spans="1:24" ht="18.75" hidden="1">
      <c r="C1" s="38"/>
      <c r="D1" s="38"/>
      <c r="E1" s="63" t="s">
        <v>168</v>
      </c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39"/>
      <c r="X1" s="39"/>
    </row>
    <row r="2" spans="1:24" ht="18.75" hidden="1">
      <c r="C2" s="38"/>
      <c r="D2" s="38"/>
      <c r="E2" s="63" t="s">
        <v>118</v>
      </c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39"/>
      <c r="X2" s="39"/>
    </row>
    <row r="3" spans="1:24" ht="18.75" hidden="1">
      <c r="C3" s="63" t="s">
        <v>174</v>
      </c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39"/>
      <c r="X3" s="39"/>
    </row>
    <row r="4" spans="1:24" ht="18.75" hidden="1">
      <c r="C4" s="38"/>
      <c r="D4" s="38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9"/>
      <c r="X4" s="39"/>
    </row>
    <row r="5" spans="1:24" ht="18.75">
      <c r="C5" s="38"/>
      <c r="D5" s="38"/>
      <c r="E5" s="63" t="s">
        <v>193</v>
      </c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  <c r="W5" s="63"/>
      <c r="X5" s="63"/>
    </row>
    <row r="6" spans="1:24" ht="18.75">
      <c r="C6" s="38"/>
      <c r="D6" s="38"/>
      <c r="E6" s="63" t="s">
        <v>118</v>
      </c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  <c r="W6" s="63"/>
      <c r="X6" s="63"/>
    </row>
    <row r="7" spans="1:24" ht="18.75">
      <c r="C7" s="38"/>
      <c r="D7" s="38"/>
      <c r="E7" s="63" t="s">
        <v>194</v>
      </c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  <c r="Q7" s="63"/>
      <c r="R7" s="63"/>
      <c r="S7" s="63"/>
      <c r="T7" s="63"/>
      <c r="U7" s="63"/>
      <c r="V7" s="63"/>
      <c r="W7" s="63"/>
      <c r="X7" s="63"/>
    </row>
    <row r="8" spans="1:24" ht="8.25" customHeight="1">
      <c r="C8" s="38"/>
      <c r="D8" s="38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  <c r="S8" s="63"/>
      <c r="T8" s="63"/>
      <c r="U8" s="63"/>
      <c r="V8" s="63"/>
      <c r="W8" s="63"/>
      <c r="X8" s="63"/>
    </row>
    <row r="9" spans="1:24" ht="19.5" customHeight="1">
      <c r="E9" s="67"/>
      <c r="F9" s="67"/>
      <c r="G9" s="19"/>
      <c r="H9" s="19"/>
      <c r="I9" s="20"/>
      <c r="J9" s="20"/>
      <c r="K9" s="22"/>
      <c r="L9" s="22"/>
      <c r="M9" s="27"/>
      <c r="N9" s="27"/>
      <c r="O9" s="29"/>
      <c r="P9" s="29"/>
      <c r="Q9" s="30"/>
      <c r="R9" s="30"/>
      <c r="S9" s="35"/>
      <c r="T9" s="35"/>
      <c r="U9" s="36"/>
      <c r="V9" s="36"/>
      <c r="W9" s="40"/>
      <c r="X9" s="40"/>
    </row>
    <row r="10" spans="1:24" ht="16.5">
      <c r="A10" s="68" t="s">
        <v>179</v>
      </c>
      <c r="B10" s="68"/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68"/>
      <c r="S10" s="68"/>
      <c r="T10" s="68"/>
      <c r="U10" s="68"/>
      <c r="V10" s="68"/>
      <c r="W10" s="68"/>
      <c r="X10" s="68"/>
    </row>
    <row r="11" spans="1:24" ht="16.5">
      <c r="A11" s="68" t="s">
        <v>97</v>
      </c>
      <c r="B11" s="68"/>
      <c r="C11" s="68"/>
      <c r="D11" s="68"/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68"/>
      <c r="R11" s="68"/>
      <c r="S11" s="68"/>
      <c r="T11" s="68"/>
      <c r="U11" s="68"/>
      <c r="V11" s="68"/>
      <c r="W11" s="68"/>
      <c r="X11" s="68"/>
    </row>
    <row r="12" spans="1:24" ht="16.5">
      <c r="A12" s="68" t="s">
        <v>98</v>
      </c>
      <c r="B12" s="68"/>
      <c r="C12" s="68"/>
      <c r="D12" s="68"/>
      <c r="E12" s="68"/>
      <c r="F12" s="68"/>
      <c r="G12" s="68"/>
      <c r="H12" s="68"/>
      <c r="I12" s="68"/>
      <c r="J12" s="68"/>
      <c r="K12" s="68"/>
      <c r="L12" s="68"/>
      <c r="M12" s="68"/>
      <c r="N12" s="68"/>
      <c r="O12" s="68"/>
      <c r="P12" s="68"/>
      <c r="Q12" s="68"/>
      <c r="R12" s="68"/>
      <c r="S12" s="68"/>
      <c r="T12" s="68"/>
      <c r="U12" s="68"/>
      <c r="V12" s="68"/>
      <c r="W12" s="68"/>
      <c r="X12" s="68"/>
    </row>
    <row r="13" spans="1:24" ht="16.5">
      <c r="A13" s="68" t="s">
        <v>192</v>
      </c>
      <c r="B13" s="68"/>
      <c r="C13" s="68"/>
      <c r="D13" s="68"/>
      <c r="E13" s="68"/>
      <c r="F13" s="68"/>
      <c r="G13" s="68"/>
      <c r="H13" s="68"/>
      <c r="I13" s="68"/>
      <c r="J13" s="68"/>
      <c r="K13" s="68"/>
      <c r="L13" s="68"/>
      <c r="M13" s="68"/>
      <c r="N13" s="68"/>
      <c r="O13" s="68"/>
      <c r="P13" s="68"/>
      <c r="Q13" s="68"/>
      <c r="R13" s="68"/>
      <c r="S13" s="68"/>
      <c r="T13" s="68"/>
      <c r="U13" s="68"/>
      <c r="V13" s="68"/>
      <c r="W13" s="68"/>
      <c r="X13" s="68"/>
    </row>
    <row r="14" spans="1:24" ht="16.5">
      <c r="A14" s="68" t="s">
        <v>191</v>
      </c>
      <c r="B14" s="68"/>
      <c r="C14" s="68"/>
      <c r="D14" s="68"/>
      <c r="E14" s="68"/>
      <c r="F14" s="68"/>
      <c r="G14" s="68"/>
      <c r="H14" s="68"/>
      <c r="I14" s="68"/>
      <c r="J14" s="68"/>
      <c r="K14" s="68"/>
      <c r="L14" s="68"/>
      <c r="M14" s="68"/>
      <c r="N14" s="68"/>
      <c r="O14" s="68"/>
      <c r="P14" s="68"/>
      <c r="Q14" s="68"/>
      <c r="R14" s="68"/>
      <c r="S14" s="68"/>
      <c r="T14" s="68"/>
      <c r="U14" s="68"/>
      <c r="V14" s="68"/>
      <c r="W14" s="68"/>
      <c r="X14" s="68"/>
    </row>
    <row r="15" spans="1:24" ht="4.5" customHeight="1">
      <c r="A15" s="68"/>
      <c r="B15" s="68"/>
      <c r="C15" s="68"/>
      <c r="D15" s="68"/>
      <c r="E15" s="68"/>
      <c r="F15" s="68"/>
      <c r="G15" s="68"/>
      <c r="H15" s="68"/>
      <c r="I15" s="68"/>
      <c r="J15" s="68"/>
      <c r="K15" s="68"/>
      <c r="L15" s="68"/>
      <c r="M15" s="68"/>
      <c r="N15" s="68"/>
      <c r="O15" s="68"/>
      <c r="P15" s="68"/>
      <c r="Q15" s="68"/>
      <c r="R15" s="68"/>
      <c r="S15" s="68"/>
      <c r="T15" s="68"/>
      <c r="U15" s="68"/>
      <c r="V15" s="68"/>
      <c r="W15" s="41"/>
      <c r="X15" s="41"/>
    </row>
    <row r="16" spans="1:24" ht="14.25" customHeight="1">
      <c r="A16" s="3"/>
      <c r="B16" s="3"/>
      <c r="C16" s="3"/>
      <c r="D16" s="3"/>
      <c r="E16" s="3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</row>
    <row r="17" spans="1:24" ht="33.75" customHeight="1">
      <c r="A17" s="64" t="s">
        <v>95</v>
      </c>
      <c r="B17" s="65"/>
      <c r="C17" s="65"/>
      <c r="D17" s="66"/>
      <c r="E17" s="44" t="s">
        <v>96</v>
      </c>
      <c r="F17" s="45" t="s">
        <v>102</v>
      </c>
      <c r="G17" s="45" t="s">
        <v>113</v>
      </c>
      <c r="H17" s="45" t="s">
        <v>102</v>
      </c>
      <c r="I17" s="45" t="s">
        <v>119</v>
      </c>
      <c r="J17" s="45" t="s">
        <v>102</v>
      </c>
      <c r="K17" s="45" t="s">
        <v>140</v>
      </c>
      <c r="L17" s="45" t="s">
        <v>102</v>
      </c>
      <c r="M17" s="45" t="s">
        <v>144</v>
      </c>
      <c r="N17" s="45" t="s">
        <v>102</v>
      </c>
      <c r="O17" s="45" t="s">
        <v>149</v>
      </c>
      <c r="P17" s="46" t="s">
        <v>102</v>
      </c>
      <c r="Q17" s="45" t="s">
        <v>162</v>
      </c>
      <c r="R17" s="45" t="s">
        <v>102</v>
      </c>
      <c r="S17" s="45" t="s">
        <v>167</v>
      </c>
      <c r="T17" s="46" t="s">
        <v>102</v>
      </c>
      <c r="U17" s="45" t="s">
        <v>169</v>
      </c>
      <c r="V17" s="45" t="s">
        <v>102</v>
      </c>
      <c r="W17" s="47" t="s">
        <v>188</v>
      </c>
      <c r="X17" s="45" t="s">
        <v>102</v>
      </c>
    </row>
    <row r="18" spans="1:24" ht="0.75" hidden="1" customHeight="1">
      <c r="A18" s="48" t="s">
        <v>103</v>
      </c>
      <c r="B18" s="48" t="s">
        <v>104</v>
      </c>
      <c r="C18" s="48" t="s">
        <v>105</v>
      </c>
      <c r="D18" s="48" t="s">
        <v>106</v>
      </c>
      <c r="E18" s="49" t="s">
        <v>107</v>
      </c>
      <c r="F18" s="50">
        <v>6</v>
      </c>
      <c r="G18" s="50"/>
      <c r="H18" s="50">
        <v>6</v>
      </c>
      <c r="I18" s="50"/>
      <c r="J18" s="50">
        <v>6</v>
      </c>
      <c r="K18" s="50"/>
      <c r="L18" s="50"/>
      <c r="M18" s="50"/>
      <c r="N18" s="50"/>
      <c r="O18" s="51"/>
      <c r="P18" s="51"/>
      <c r="Q18" s="50"/>
      <c r="R18" s="50"/>
      <c r="S18" s="51"/>
      <c r="T18" s="51"/>
      <c r="U18" s="50"/>
      <c r="V18" s="50"/>
      <c r="W18" s="50"/>
      <c r="X18" s="50"/>
    </row>
    <row r="19" spans="1:24" ht="15.75">
      <c r="A19" s="26" t="s">
        <v>0</v>
      </c>
      <c r="B19" s="26" t="s">
        <v>1</v>
      </c>
      <c r="C19" s="26" t="s">
        <v>2</v>
      </c>
      <c r="D19" s="26" t="s">
        <v>0</v>
      </c>
      <c r="E19" s="12" t="s">
        <v>110</v>
      </c>
      <c r="F19" s="13">
        <v>24116.2</v>
      </c>
      <c r="G19" s="13">
        <v>312</v>
      </c>
      <c r="H19" s="13">
        <f>F19+G19</f>
        <v>24428.2</v>
      </c>
      <c r="I19" s="13"/>
      <c r="J19" s="13">
        <f>H19+I19</f>
        <v>24428.2</v>
      </c>
      <c r="K19" s="13">
        <v>947.1</v>
      </c>
      <c r="L19" s="13">
        <f>J19+K19</f>
        <v>25375.3</v>
      </c>
      <c r="M19" s="13"/>
      <c r="N19" s="13">
        <f>L19+M19</f>
        <v>25375.3</v>
      </c>
      <c r="O19" s="13">
        <v>702.7</v>
      </c>
      <c r="P19" s="34">
        <f>N19+O19</f>
        <v>26078</v>
      </c>
      <c r="Q19" s="13">
        <v>1690</v>
      </c>
      <c r="R19" s="13">
        <f>P19+Q19</f>
        <v>27768</v>
      </c>
      <c r="S19" s="13">
        <f>S24+S41</f>
        <v>1029.7</v>
      </c>
      <c r="T19" s="34">
        <f>R19+S19</f>
        <v>28797.7</v>
      </c>
      <c r="U19" s="13">
        <v>300.8</v>
      </c>
      <c r="V19" s="13">
        <v>30391</v>
      </c>
      <c r="W19" s="13"/>
      <c r="X19" s="13">
        <f>X20+X22+X24+X29+X31+X33+X36+X38+X41+X44</f>
        <v>31494.400000000001</v>
      </c>
    </row>
    <row r="20" spans="1:24" ht="15.75">
      <c r="A20" s="26" t="s">
        <v>0</v>
      </c>
      <c r="B20" s="26" t="s">
        <v>3</v>
      </c>
      <c r="C20" s="26" t="s">
        <v>2</v>
      </c>
      <c r="D20" s="26" t="s">
        <v>0</v>
      </c>
      <c r="E20" s="12" t="s">
        <v>4</v>
      </c>
      <c r="F20" s="13">
        <v>6963.2</v>
      </c>
      <c r="G20" s="13"/>
      <c r="H20" s="13">
        <f t="shared" ref="H20:H99" si="0">F20+G20</f>
        <v>6963.2</v>
      </c>
      <c r="I20" s="13"/>
      <c r="J20" s="13">
        <f t="shared" ref="J20:J99" si="1">H20+I20</f>
        <v>6963.2</v>
      </c>
      <c r="K20" s="13">
        <v>906.6</v>
      </c>
      <c r="L20" s="13">
        <f t="shared" ref="L20:L91" si="2">J20+K20</f>
        <v>7869.8</v>
      </c>
      <c r="M20" s="13"/>
      <c r="N20" s="13">
        <f t="shared" ref="N20:N49" si="3">L20+M20</f>
        <v>7869.8</v>
      </c>
      <c r="O20" s="13"/>
      <c r="P20" s="34">
        <f t="shared" ref="P20:P89" si="4">N20+O20</f>
        <v>7869.8</v>
      </c>
      <c r="Q20" s="13"/>
      <c r="R20" s="13">
        <f t="shared" ref="R20:R49" si="5">P20+Q20</f>
        <v>7869.8</v>
      </c>
      <c r="S20" s="13"/>
      <c r="T20" s="34">
        <f t="shared" ref="T20:T86" si="6">R20+S20</f>
        <v>7869.8</v>
      </c>
      <c r="U20" s="13">
        <v>100</v>
      </c>
      <c r="V20" s="13">
        <v>8890.6</v>
      </c>
      <c r="W20" s="13"/>
      <c r="X20" s="13">
        <v>8447.1</v>
      </c>
    </row>
    <row r="21" spans="1:24" ht="15.75">
      <c r="A21" s="52" t="s">
        <v>0</v>
      </c>
      <c r="B21" s="52" t="s">
        <v>5</v>
      </c>
      <c r="C21" s="52" t="s">
        <v>2</v>
      </c>
      <c r="D21" s="52" t="s">
        <v>7</v>
      </c>
      <c r="E21" s="17" t="s">
        <v>6</v>
      </c>
      <c r="F21" s="18">
        <v>6963.2</v>
      </c>
      <c r="G21" s="18"/>
      <c r="H21" s="18">
        <f t="shared" si="0"/>
        <v>6963.2</v>
      </c>
      <c r="I21" s="18"/>
      <c r="J21" s="18">
        <f t="shared" si="1"/>
        <v>6963.2</v>
      </c>
      <c r="K21" s="18">
        <v>906.6</v>
      </c>
      <c r="L21" s="13">
        <f t="shared" si="2"/>
        <v>7869.8</v>
      </c>
      <c r="M21" s="13"/>
      <c r="N21" s="13">
        <f t="shared" si="3"/>
        <v>7869.8</v>
      </c>
      <c r="O21" s="13"/>
      <c r="P21" s="34">
        <f t="shared" si="4"/>
        <v>7869.8</v>
      </c>
      <c r="Q21" s="13"/>
      <c r="R21" s="13">
        <f t="shared" si="5"/>
        <v>7869.8</v>
      </c>
      <c r="S21" s="13"/>
      <c r="T21" s="34">
        <f t="shared" si="6"/>
        <v>7869.8</v>
      </c>
      <c r="U21" s="13">
        <v>100</v>
      </c>
      <c r="V21" s="13">
        <v>8890.6</v>
      </c>
      <c r="W21" s="13"/>
      <c r="X21" s="13">
        <v>8447.1</v>
      </c>
    </row>
    <row r="22" spans="1:24" ht="47.25">
      <c r="A22" s="26" t="s">
        <v>0</v>
      </c>
      <c r="B22" s="26" t="s">
        <v>8</v>
      </c>
      <c r="C22" s="26" t="s">
        <v>2</v>
      </c>
      <c r="D22" s="26" t="s">
        <v>0</v>
      </c>
      <c r="E22" s="12" t="s">
        <v>9</v>
      </c>
      <c r="F22" s="13">
        <v>1808.8</v>
      </c>
      <c r="G22" s="13"/>
      <c r="H22" s="13">
        <f t="shared" si="0"/>
        <v>1808.8</v>
      </c>
      <c r="I22" s="13"/>
      <c r="J22" s="13">
        <f t="shared" si="1"/>
        <v>1808.8</v>
      </c>
      <c r="K22" s="13"/>
      <c r="L22" s="13">
        <f t="shared" si="2"/>
        <v>1808.8</v>
      </c>
      <c r="M22" s="13"/>
      <c r="N22" s="13">
        <f t="shared" si="3"/>
        <v>1808.8</v>
      </c>
      <c r="O22" s="13"/>
      <c r="P22" s="34">
        <f t="shared" si="4"/>
        <v>1808.8</v>
      </c>
      <c r="Q22" s="13"/>
      <c r="R22" s="13">
        <f t="shared" si="5"/>
        <v>1808.8</v>
      </c>
      <c r="S22" s="13"/>
      <c r="T22" s="34">
        <f t="shared" si="6"/>
        <v>1808.8</v>
      </c>
      <c r="U22" s="13"/>
      <c r="V22" s="13">
        <v>2781.7</v>
      </c>
      <c r="W22" s="13"/>
      <c r="X22" s="13">
        <v>3519.1</v>
      </c>
    </row>
    <row r="23" spans="1:24" ht="31.5">
      <c r="A23" s="52" t="s">
        <v>0</v>
      </c>
      <c r="B23" s="52" t="s">
        <v>10</v>
      </c>
      <c r="C23" s="52" t="s">
        <v>2</v>
      </c>
      <c r="D23" s="52" t="s">
        <v>7</v>
      </c>
      <c r="E23" s="17" t="s">
        <v>11</v>
      </c>
      <c r="F23" s="18">
        <v>1808.8</v>
      </c>
      <c r="G23" s="18"/>
      <c r="H23" s="18">
        <f t="shared" si="0"/>
        <v>1808.8</v>
      </c>
      <c r="I23" s="18"/>
      <c r="J23" s="18">
        <f t="shared" si="1"/>
        <v>1808.8</v>
      </c>
      <c r="K23" s="18"/>
      <c r="L23" s="13">
        <f t="shared" si="2"/>
        <v>1808.8</v>
      </c>
      <c r="M23" s="13"/>
      <c r="N23" s="13">
        <f t="shared" si="3"/>
        <v>1808.8</v>
      </c>
      <c r="O23" s="13"/>
      <c r="P23" s="34">
        <f t="shared" si="4"/>
        <v>1808.8</v>
      </c>
      <c r="Q23" s="13"/>
      <c r="R23" s="13">
        <f t="shared" si="5"/>
        <v>1808.8</v>
      </c>
      <c r="S23" s="13"/>
      <c r="T23" s="53">
        <f t="shared" si="6"/>
        <v>1808.8</v>
      </c>
      <c r="U23" s="18"/>
      <c r="V23" s="18">
        <v>2781.7</v>
      </c>
      <c r="W23" s="18"/>
      <c r="X23" s="18">
        <v>3519.1</v>
      </c>
    </row>
    <row r="24" spans="1:24" ht="18" customHeight="1">
      <c r="A24" s="26" t="s">
        <v>0</v>
      </c>
      <c r="B24" s="26" t="s">
        <v>12</v>
      </c>
      <c r="C24" s="26" t="s">
        <v>2</v>
      </c>
      <c r="D24" s="26" t="s">
        <v>0</v>
      </c>
      <c r="E24" s="12" t="s">
        <v>13</v>
      </c>
      <c r="F24" s="13">
        <v>5444.1</v>
      </c>
      <c r="G24" s="13"/>
      <c r="H24" s="13">
        <f t="shared" si="0"/>
        <v>5444.1</v>
      </c>
      <c r="I24" s="13"/>
      <c r="J24" s="13">
        <f t="shared" si="1"/>
        <v>5444.1</v>
      </c>
      <c r="K24" s="13"/>
      <c r="L24" s="13">
        <f t="shared" si="2"/>
        <v>5444.1</v>
      </c>
      <c r="M24" s="13"/>
      <c r="N24" s="13">
        <f t="shared" si="3"/>
        <v>5444.1</v>
      </c>
      <c r="O24" s="13">
        <v>102.7</v>
      </c>
      <c r="P24" s="34">
        <f t="shared" si="4"/>
        <v>5546.8</v>
      </c>
      <c r="Q24" s="13">
        <v>1690</v>
      </c>
      <c r="R24" s="13">
        <f t="shared" si="5"/>
        <v>7236.8</v>
      </c>
      <c r="S24" s="13">
        <v>228.1</v>
      </c>
      <c r="T24" s="34">
        <f t="shared" si="6"/>
        <v>7464.9000000000005</v>
      </c>
      <c r="U24" s="13"/>
      <c r="V24" s="13">
        <v>7273.4</v>
      </c>
      <c r="W24" s="13"/>
      <c r="X24" s="13">
        <f>X25+X26+X27+X28</f>
        <v>7780.9</v>
      </c>
    </row>
    <row r="25" spans="1:24" ht="31.5">
      <c r="A25" s="52" t="s">
        <v>0</v>
      </c>
      <c r="B25" s="52" t="s">
        <v>14</v>
      </c>
      <c r="C25" s="52" t="s">
        <v>2</v>
      </c>
      <c r="D25" s="52" t="s">
        <v>7</v>
      </c>
      <c r="E25" s="17" t="s">
        <v>15</v>
      </c>
      <c r="F25" s="18">
        <v>2754.3</v>
      </c>
      <c r="G25" s="18"/>
      <c r="H25" s="18">
        <f t="shared" si="0"/>
        <v>2754.3</v>
      </c>
      <c r="I25" s="18"/>
      <c r="J25" s="18">
        <f t="shared" si="1"/>
        <v>2754.3</v>
      </c>
      <c r="K25" s="18"/>
      <c r="L25" s="18">
        <f t="shared" si="2"/>
        <v>2754.3</v>
      </c>
      <c r="M25" s="18"/>
      <c r="N25" s="18">
        <f t="shared" si="3"/>
        <v>2754.3</v>
      </c>
      <c r="O25" s="18">
        <v>102.7</v>
      </c>
      <c r="P25" s="53">
        <f t="shared" si="4"/>
        <v>2857</v>
      </c>
      <c r="Q25" s="18">
        <v>1690</v>
      </c>
      <c r="R25" s="18">
        <f t="shared" si="5"/>
        <v>4547</v>
      </c>
      <c r="S25" s="18">
        <v>228.1</v>
      </c>
      <c r="T25" s="53">
        <f t="shared" si="6"/>
        <v>4775.1000000000004</v>
      </c>
      <c r="U25" s="18"/>
      <c r="V25" s="18">
        <v>4791.1000000000004</v>
      </c>
      <c r="W25" s="18"/>
      <c r="X25" s="18">
        <v>4993.1000000000004</v>
      </c>
    </row>
    <row r="26" spans="1:24" ht="31.5">
      <c r="A26" s="52" t="s">
        <v>0</v>
      </c>
      <c r="B26" s="52" t="s">
        <v>132</v>
      </c>
      <c r="C26" s="52" t="s">
        <v>2</v>
      </c>
      <c r="D26" s="52" t="s">
        <v>7</v>
      </c>
      <c r="E26" s="17" t="s">
        <v>16</v>
      </c>
      <c r="F26" s="18">
        <v>2158.4</v>
      </c>
      <c r="G26" s="18"/>
      <c r="H26" s="18">
        <f t="shared" si="0"/>
        <v>2158.4</v>
      </c>
      <c r="I26" s="18"/>
      <c r="J26" s="18">
        <f t="shared" si="1"/>
        <v>2158.4</v>
      </c>
      <c r="K26" s="18"/>
      <c r="L26" s="18">
        <f t="shared" si="2"/>
        <v>2158.4</v>
      </c>
      <c r="M26" s="18"/>
      <c r="N26" s="18">
        <f t="shared" si="3"/>
        <v>2158.4</v>
      </c>
      <c r="O26" s="18"/>
      <c r="P26" s="53">
        <f t="shared" si="4"/>
        <v>2158.4</v>
      </c>
      <c r="Q26" s="18"/>
      <c r="R26" s="18">
        <f t="shared" si="5"/>
        <v>2158.4</v>
      </c>
      <c r="S26" s="18"/>
      <c r="T26" s="53">
        <f t="shared" si="6"/>
        <v>2158.4</v>
      </c>
      <c r="U26" s="18"/>
      <c r="V26" s="18">
        <v>2007</v>
      </c>
      <c r="W26" s="18"/>
      <c r="X26" s="18">
        <v>2085.6999999999998</v>
      </c>
    </row>
    <row r="27" spans="1:24" ht="15.75">
      <c r="A27" s="52" t="s">
        <v>0</v>
      </c>
      <c r="B27" s="52" t="s">
        <v>133</v>
      </c>
      <c r="C27" s="52" t="s">
        <v>2</v>
      </c>
      <c r="D27" s="52" t="s">
        <v>7</v>
      </c>
      <c r="E27" s="17" t="s">
        <v>17</v>
      </c>
      <c r="F27" s="18">
        <v>119.4</v>
      </c>
      <c r="G27" s="18"/>
      <c r="H27" s="18">
        <f t="shared" si="0"/>
        <v>119.4</v>
      </c>
      <c r="I27" s="18"/>
      <c r="J27" s="18">
        <f t="shared" si="1"/>
        <v>119.4</v>
      </c>
      <c r="K27" s="18"/>
      <c r="L27" s="18">
        <f t="shared" si="2"/>
        <v>119.4</v>
      </c>
      <c r="M27" s="18"/>
      <c r="N27" s="18">
        <f t="shared" si="3"/>
        <v>119.4</v>
      </c>
      <c r="O27" s="18"/>
      <c r="P27" s="53">
        <f t="shared" si="4"/>
        <v>119.4</v>
      </c>
      <c r="Q27" s="18"/>
      <c r="R27" s="18">
        <f t="shared" si="5"/>
        <v>119.4</v>
      </c>
      <c r="S27" s="18"/>
      <c r="T27" s="53">
        <f t="shared" si="6"/>
        <v>119.4</v>
      </c>
      <c r="U27" s="18"/>
      <c r="V27" s="18">
        <v>23</v>
      </c>
      <c r="W27" s="18"/>
      <c r="X27" s="18">
        <v>53.9</v>
      </c>
    </row>
    <row r="28" spans="1:24" ht="31.5">
      <c r="A28" s="52" t="s">
        <v>0</v>
      </c>
      <c r="B28" s="52" t="s">
        <v>134</v>
      </c>
      <c r="C28" s="52" t="s">
        <v>2</v>
      </c>
      <c r="D28" s="52" t="s">
        <v>7</v>
      </c>
      <c r="E28" s="17" t="s">
        <v>100</v>
      </c>
      <c r="F28" s="18">
        <v>412</v>
      </c>
      <c r="G28" s="18"/>
      <c r="H28" s="18">
        <f t="shared" si="0"/>
        <v>412</v>
      </c>
      <c r="I28" s="18"/>
      <c r="J28" s="18">
        <f t="shared" si="1"/>
        <v>412</v>
      </c>
      <c r="K28" s="18"/>
      <c r="L28" s="18">
        <f t="shared" si="2"/>
        <v>412</v>
      </c>
      <c r="M28" s="18"/>
      <c r="N28" s="18">
        <f t="shared" si="3"/>
        <v>412</v>
      </c>
      <c r="O28" s="18"/>
      <c r="P28" s="53">
        <f t="shared" si="4"/>
        <v>412</v>
      </c>
      <c r="Q28" s="18"/>
      <c r="R28" s="18">
        <f t="shared" si="5"/>
        <v>412</v>
      </c>
      <c r="S28" s="18"/>
      <c r="T28" s="53">
        <f t="shared" si="6"/>
        <v>412</v>
      </c>
      <c r="U28" s="18"/>
      <c r="V28" s="18">
        <v>452.3</v>
      </c>
      <c r="W28" s="18"/>
      <c r="X28" s="18">
        <v>648.20000000000005</v>
      </c>
    </row>
    <row r="29" spans="1:24" ht="15.75">
      <c r="A29" s="26" t="s">
        <v>0</v>
      </c>
      <c r="B29" s="26" t="s">
        <v>18</v>
      </c>
      <c r="C29" s="26" t="s">
        <v>2</v>
      </c>
      <c r="D29" s="26" t="s">
        <v>0</v>
      </c>
      <c r="E29" s="12" t="s">
        <v>19</v>
      </c>
      <c r="F29" s="13">
        <v>944.9</v>
      </c>
      <c r="G29" s="13"/>
      <c r="H29" s="13">
        <f t="shared" si="0"/>
        <v>944.9</v>
      </c>
      <c r="I29" s="13"/>
      <c r="J29" s="13">
        <f t="shared" si="1"/>
        <v>944.9</v>
      </c>
      <c r="K29" s="13"/>
      <c r="L29" s="13">
        <f t="shared" si="2"/>
        <v>944.9</v>
      </c>
      <c r="M29" s="13"/>
      <c r="N29" s="13">
        <f t="shared" si="3"/>
        <v>944.9</v>
      </c>
      <c r="O29" s="13"/>
      <c r="P29" s="34">
        <f t="shared" si="4"/>
        <v>944.9</v>
      </c>
      <c r="Q29" s="13"/>
      <c r="R29" s="13">
        <f t="shared" si="5"/>
        <v>944.9</v>
      </c>
      <c r="S29" s="13"/>
      <c r="T29" s="53">
        <f t="shared" si="6"/>
        <v>944.9</v>
      </c>
      <c r="U29" s="18"/>
      <c r="V29" s="13">
        <v>1103.8</v>
      </c>
      <c r="W29" s="13"/>
      <c r="X29" s="13">
        <v>986.8</v>
      </c>
    </row>
    <row r="30" spans="1:24" ht="15.75">
      <c r="A30" s="52" t="s">
        <v>0</v>
      </c>
      <c r="B30" s="52" t="s">
        <v>135</v>
      </c>
      <c r="C30" s="52" t="s">
        <v>2</v>
      </c>
      <c r="D30" s="52" t="s">
        <v>7</v>
      </c>
      <c r="E30" s="17" t="s">
        <v>241</v>
      </c>
      <c r="F30" s="18">
        <v>944.9</v>
      </c>
      <c r="G30" s="18"/>
      <c r="H30" s="18">
        <f t="shared" si="0"/>
        <v>944.9</v>
      </c>
      <c r="I30" s="18"/>
      <c r="J30" s="18">
        <f t="shared" si="1"/>
        <v>944.9</v>
      </c>
      <c r="K30" s="18"/>
      <c r="L30" s="18">
        <f t="shared" si="2"/>
        <v>944.9</v>
      </c>
      <c r="M30" s="18"/>
      <c r="N30" s="18">
        <f t="shared" si="3"/>
        <v>944.9</v>
      </c>
      <c r="O30" s="18"/>
      <c r="P30" s="53">
        <f t="shared" si="4"/>
        <v>944.9</v>
      </c>
      <c r="Q30" s="18"/>
      <c r="R30" s="18">
        <f t="shared" si="5"/>
        <v>944.9</v>
      </c>
      <c r="S30" s="18"/>
      <c r="T30" s="53">
        <f t="shared" si="6"/>
        <v>944.9</v>
      </c>
      <c r="U30" s="18"/>
      <c r="V30" s="18">
        <v>1103.8</v>
      </c>
      <c r="W30" s="18"/>
      <c r="X30" s="18">
        <v>986.8</v>
      </c>
    </row>
    <row r="31" spans="1:24" ht="15.75">
      <c r="A31" s="26" t="s">
        <v>0</v>
      </c>
      <c r="B31" s="26" t="s">
        <v>20</v>
      </c>
      <c r="C31" s="26" t="s">
        <v>2</v>
      </c>
      <c r="D31" s="26" t="s">
        <v>0</v>
      </c>
      <c r="E31" s="12" t="s">
        <v>21</v>
      </c>
      <c r="F31" s="13">
        <v>148</v>
      </c>
      <c r="G31" s="13"/>
      <c r="H31" s="13">
        <f t="shared" si="0"/>
        <v>148</v>
      </c>
      <c r="I31" s="13"/>
      <c r="J31" s="13">
        <f t="shared" si="1"/>
        <v>148</v>
      </c>
      <c r="K31" s="13"/>
      <c r="L31" s="13">
        <f t="shared" si="2"/>
        <v>148</v>
      </c>
      <c r="M31" s="13"/>
      <c r="N31" s="13">
        <f t="shared" si="3"/>
        <v>148</v>
      </c>
      <c r="O31" s="13"/>
      <c r="P31" s="34">
        <f t="shared" si="4"/>
        <v>148</v>
      </c>
      <c r="Q31" s="13"/>
      <c r="R31" s="13">
        <f t="shared" si="5"/>
        <v>148</v>
      </c>
      <c r="S31" s="13"/>
      <c r="T31" s="53">
        <f t="shared" si="6"/>
        <v>148</v>
      </c>
      <c r="U31" s="18">
        <v>30.8</v>
      </c>
      <c r="V31" s="13">
        <v>260</v>
      </c>
      <c r="W31" s="13"/>
      <c r="X31" s="13">
        <v>219</v>
      </c>
    </row>
    <row r="32" spans="1:24" ht="47.25">
      <c r="A32" s="52" t="s">
        <v>0</v>
      </c>
      <c r="B32" s="52" t="s">
        <v>136</v>
      </c>
      <c r="C32" s="52" t="s">
        <v>2</v>
      </c>
      <c r="D32" s="52" t="s">
        <v>7</v>
      </c>
      <c r="E32" s="17" t="s">
        <v>101</v>
      </c>
      <c r="F32" s="18">
        <v>148</v>
      </c>
      <c r="G32" s="18"/>
      <c r="H32" s="18">
        <f t="shared" si="0"/>
        <v>148</v>
      </c>
      <c r="I32" s="18"/>
      <c r="J32" s="18">
        <f t="shared" si="1"/>
        <v>148</v>
      </c>
      <c r="K32" s="18"/>
      <c r="L32" s="18">
        <f t="shared" si="2"/>
        <v>148</v>
      </c>
      <c r="M32" s="18"/>
      <c r="N32" s="18">
        <f t="shared" si="3"/>
        <v>148</v>
      </c>
      <c r="O32" s="18"/>
      <c r="P32" s="53">
        <f t="shared" si="4"/>
        <v>148</v>
      </c>
      <c r="Q32" s="18"/>
      <c r="R32" s="18">
        <f t="shared" si="5"/>
        <v>148</v>
      </c>
      <c r="S32" s="18"/>
      <c r="T32" s="53">
        <f t="shared" si="6"/>
        <v>148</v>
      </c>
      <c r="U32" s="18">
        <v>30.8</v>
      </c>
      <c r="V32" s="18">
        <v>260</v>
      </c>
      <c r="W32" s="18"/>
      <c r="X32" s="18">
        <v>219</v>
      </c>
    </row>
    <row r="33" spans="1:24" ht="47.25">
      <c r="A33" s="26" t="s">
        <v>0</v>
      </c>
      <c r="B33" s="26" t="s">
        <v>22</v>
      </c>
      <c r="C33" s="26" t="s">
        <v>2</v>
      </c>
      <c r="D33" s="26" t="s">
        <v>0</v>
      </c>
      <c r="E33" s="12" t="s">
        <v>23</v>
      </c>
      <c r="F33" s="13">
        <v>1501.5</v>
      </c>
      <c r="G33" s="13"/>
      <c r="H33" s="13">
        <f t="shared" si="0"/>
        <v>1501.5</v>
      </c>
      <c r="I33" s="13"/>
      <c r="J33" s="13">
        <f t="shared" si="1"/>
        <v>1501.5</v>
      </c>
      <c r="K33" s="13"/>
      <c r="L33" s="13">
        <f t="shared" si="2"/>
        <v>1501.5</v>
      </c>
      <c r="M33" s="13"/>
      <c r="N33" s="13">
        <f t="shared" si="3"/>
        <v>1501.5</v>
      </c>
      <c r="O33" s="13"/>
      <c r="P33" s="34">
        <f t="shared" si="4"/>
        <v>1501.5</v>
      </c>
      <c r="Q33" s="13"/>
      <c r="R33" s="13">
        <f t="shared" si="5"/>
        <v>1501.5</v>
      </c>
      <c r="S33" s="13"/>
      <c r="T33" s="53">
        <f t="shared" si="6"/>
        <v>1501.5</v>
      </c>
      <c r="U33" s="18"/>
      <c r="V33" s="13">
        <v>1782</v>
      </c>
      <c r="W33" s="13"/>
      <c r="X33" s="13">
        <v>1728</v>
      </c>
    </row>
    <row r="34" spans="1:24" ht="110.25">
      <c r="A34" s="52" t="s">
        <v>0</v>
      </c>
      <c r="B34" s="52" t="s">
        <v>24</v>
      </c>
      <c r="C34" s="52" t="s">
        <v>2</v>
      </c>
      <c r="D34" s="52" t="s">
        <v>25</v>
      </c>
      <c r="E34" s="15" t="s">
        <v>242</v>
      </c>
      <c r="F34" s="18">
        <v>1392.5</v>
      </c>
      <c r="G34" s="18"/>
      <c r="H34" s="18">
        <f t="shared" si="0"/>
        <v>1392.5</v>
      </c>
      <c r="I34" s="18"/>
      <c r="J34" s="18">
        <f t="shared" si="1"/>
        <v>1392.5</v>
      </c>
      <c r="K34" s="18"/>
      <c r="L34" s="18">
        <f t="shared" si="2"/>
        <v>1392.5</v>
      </c>
      <c r="M34" s="18"/>
      <c r="N34" s="18">
        <f t="shared" si="3"/>
        <v>1392.5</v>
      </c>
      <c r="O34" s="18"/>
      <c r="P34" s="53">
        <f t="shared" si="4"/>
        <v>1392.5</v>
      </c>
      <c r="Q34" s="18"/>
      <c r="R34" s="18">
        <f t="shared" si="5"/>
        <v>1392.5</v>
      </c>
      <c r="S34" s="18"/>
      <c r="T34" s="53">
        <f t="shared" si="6"/>
        <v>1392.5</v>
      </c>
      <c r="U34" s="18"/>
      <c r="V34" s="18">
        <v>1673</v>
      </c>
      <c r="W34" s="18"/>
      <c r="X34" s="18">
        <v>1613</v>
      </c>
    </row>
    <row r="35" spans="1:24" ht="94.5">
      <c r="A35" s="52" t="s">
        <v>0</v>
      </c>
      <c r="B35" s="52" t="s">
        <v>137</v>
      </c>
      <c r="C35" s="52" t="s">
        <v>2</v>
      </c>
      <c r="D35" s="52" t="s">
        <v>25</v>
      </c>
      <c r="E35" s="15" t="s">
        <v>243</v>
      </c>
      <c r="F35" s="18">
        <v>109</v>
      </c>
      <c r="G35" s="18"/>
      <c r="H35" s="18">
        <f t="shared" si="0"/>
        <v>109</v>
      </c>
      <c r="I35" s="18"/>
      <c r="J35" s="18">
        <f t="shared" si="1"/>
        <v>109</v>
      </c>
      <c r="K35" s="18"/>
      <c r="L35" s="18">
        <f t="shared" si="2"/>
        <v>109</v>
      </c>
      <c r="M35" s="18"/>
      <c r="N35" s="18">
        <f t="shared" si="3"/>
        <v>109</v>
      </c>
      <c r="O35" s="18"/>
      <c r="P35" s="53">
        <f t="shared" si="4"/>
        <v>109</v>
      </c>
      <c r="Q35" s="18"/>
      <c r="R35" s="18">
        <f t="shared" si="5"/>
        <v>109</v>
      </c>
      <c r="S35" s="18"/>
      <c r="T35" s="53">
        <f t="shared" si="6"/>
        <v>109</v>
      </c>
      <c r="U35" s="18"/>
      <c r="V35" s="18">
        <v>109</v>
      </c>
      <c r="W35" s="18"/>
      <c r="X35" s="18">
        <v>115</v>
      </c>
    </row>
    <row r="36" spans="1:24" ht="31.5">
      <c r="A36" s="26" t="s">
        <v>0</v>
      </c>
      <c r="B36" s="26" t="s">
        <v>27</v>
      </c>
      <c r="C36" s="26" t="s">
        <v>2</v>
      </c>
      <c r="D36" s="26" t="s">
        <v>0</v>
      </c>
      <c r="E36" s="12" t="s">
        <v>28</v>
      </c>
      <c r="F36" s="13">
        <v>384.6</v>
      </c>
      <c r="G36" s="13"/>
      <c r="H36" s="13">
        <f t="shared" si="0"/>
        <v>384.6</v>
      </c>
      <c r="I36" s="13"/>
      <c r="J36" s="13">
        <f t="shared" si="1"/>
        <v>384.6</v>
      </c>
      <c r="K36" s="13"/>
      <c r="L36" s="18">
        <f t="shared" si="2"/>
        <v>384.6</v>
      </c>
      <c r="M36" s="18"/>
      <c r="N36" s="18">
        <f t="shared" si="3"/>
        <v>384.6</v>
      </c>
      <c r="O36" s="18"/>
      <c r="P36" s="34">
        <f t="shared" si="4"/>
        <v>384.6</v>
      </c>
      <c r="Q36" s="13"/>
      <c r="R36" s="13">
        <f t="shared" si="5"/>
        <v>384.6</v>
      </c>
      <c r="S36" s="13"/>
      <c r="T36" s="34">
        <f t="shared" si="6"/>
        <v>384.6</v>
      </c>
      <c r="U36" s="13"/>
      <c r="V36" s="13">
        <v>107.4</v>
      </c>
      <c r="W36" s="13"/>
      <c r="X36" s="13">
        <v>195.4</v>
      </c>
    </row>
    <row r="37" spans="1:24" ht="31.5">
      <c r="A37" s="52" t="s">
        <v>0</v>
      </c>
      <c r="B37" s="52" t="s">
        <v>29</v>
      </c>
      <c r="C37" s="52" t="s">
        <v>2</v>
      </c>
      <c r="D37" s="52" t="s">
        <v>25</v>
      </c>
      <c r="E37" s="17" t="s">
        <v>30</v>
      </c>
      <c r="F37" s="18">
        <v>384.6</v>
      </c>
      <c r="G37" s="18"/>
      <c r="H37" s="18">
        <f t="shared" si="0"/>
        <v>384.6</v>
      </c>
      <c r="I37" s="18"/>
      <c r="J37" s="18">
        <f t="shared" si="1"/>
        <v>384.6</v>
      </c>
      <c r="K37" s="18"/>
      <c r="L37" s="18">
        <f t="shared" si="2"/>
        <v>384.6</v>
      </c>
      <c r="M37" s="18"/>
      <c r="N37" s="18">
        <f t="shared" si="3"/>
        <v>384.6</v>
      </c>
      <c r="O37" s="18"/>
      <c r="P37" s="53">
        <f t="shared" si="4"/>
        <v>384.6</v>
      </c>
      <c r="Q37" s="18"/>
      <c r="R37" s="18">
        <f t="shared" si="5"/>
        <v>384.6</v>
      </c>
      <c r="S37" s="18"/>
      <c r="T37" s="53">
        <f t="shared" si="6"/>
        <v>384.6</v>
      </c>
      <c r="U37" s="18"/>
      <c r="V37" s="18">
        <v>107.4</v>
      </c>
      <c r="W37" s="18"/>
      <c r="X37" s="18">
        <v>195.4</v>
      </c>
    </row>
    <row r="38" spans="1:24" ht="47.25">
      <c r="A38" s="26" t="s">
        <v>0</v>
      </c>
      <c r="B38" s="26" t="s">
        <v>31</v>
      </c>
      <c r="C38" s="26" t="s">
        <v>2</v>
      </c>
      <c r="D38" s="26" t="s">
        <v>0</v>
      </c>
      <c r="E38" s="12" t="s">
        <v>111</v>
      </c>
      <c r="F38" s="13">
        <v>6604.6</v>
      </c>
      <c r="G38" s="13">
        <v>312</v>
      </c>
      <c r="H38" s="13">
        <f t="shared" si="0"/>
        <v>6916.6</v>
      </c>
      <c r="I38" s="13"/>
      <c r="J38" s="13">
        <f t="shared" si="1"/>
        <v>6916.6</v>
      </c>
      <c r="K38" s="13">
        <v>40.5</v>
      </c>
      <c r="L38" s="13">
        <f t="shared" si="2"/>
        <v>6957.1</v>
      </c>
      <c r="M38" s="13"/>
      <c r="N38" s="13">
        <f t="shared" si="3"/>
        <v>6957.1</v>
      </c>
      <c r="O38" s="13"/>
      <c r="P38" s="34">
        <f t="shared" si="4"/>
        <v>6957.1</v>
      </c>
      <c r="Q38" s="13"/>
      <c r="R38" s="13">
        <f t="shared" si="5"/>
        <v>6957.1</v>
      </c>
      <c r="S38" s="13"/>
      <c r="T38" s="34">
        <f t="shared" si="6"/>
        <v>6957.1</v>
      </c>
      <c r="U38" s="13"/>
      <c r="V38" s="13">
        <v>7518.6</v>
      </c>
      <c r="W38" s="13"/>
      <c r="X38" s="13">
        <v>8109.1</v>
      </c>
    </row>
    <row r="39" spans="1:24" ht="15.75">
      <c r="A39" s="52" t="s">
        <v>0</v>
      </c>
      <c r="B39" s="52" t="s">
        <v>32</v>
      </c>
      <c r="C39" s="52" t="s">
        <v>2</v>
      </c>
      <c r="D39" s="52" t="s">
        <v>33</v>
      </c>
      <c r="E39" s="17" t="s">
        <v>138</v>
      </c>
      <c r="F39" s="18">
        <v>6080.6</v>
      </c>
      <c r="G39" s="18">
        <v>312</v>
      </c>
      <c r="H39" s="18">
        <f t="shared" si="0"/>
        <v>6392.6</v>
      </c>
      <c r="I39" s="18"/>
      <c r="J39" s="18">
        <f t="shared" si="1"/>
        <v>6392.6</v>
      </c>
      <c r="K39" s="18">
        <v>40.5</v>
      </c>
      <c r="L39" s="18">
        <f t="shared" si="2"/>
        <v>6433.1</v>
      </c>
      <c r="M39" s="18"/>
      <c r="N39" s="18">
        <f t="shared" si="3"/>
        <v>6433.1</v>
      </c>
      <c r="O39" s="18"/>
      <c r="P39" s="53">
        <f t="shared" si="4"/>
        <v>6433.1</v>
      </c>
      <c r="Q39" s="18"/>
      <c r="R39" s="18">
        <f t="shared" si="5"/>
        <v>6433.1</v>
      </c>
      <c r="S39" s="18"/>
      <c r="T39" s="53">
        <f t="shared" si="6"/>
        <v>6433.1</v>
      </c>
      <c r="U39" s="18"/>
      <c r="V39" s="18">
        <v>6946.9</v>
      </c>
      <c r="W39" s="18"/>
      <c r="X39" s="18">
        <v>7496.8</v>
      </c>
    </row>
    <row r="40" spans="1:24" ht="15.75">
      <c r="A40" s="52" t="s">
        <v>0</v>
      </c>
      <c r="B40" s="52" t="s">
        <v>36</v>
      </c>
      <c r="C40" s="52" t="s">
        <v>2</v>
      </c>
      <c r="D40" s="52" t="s">
        <v>33</v>
      </c>
      <c r="E40" s="17" t="s">
        <v>37</v>
      </c>
      <c r="F40" s="18">
        <v>524</v>
      </c>
      <c r="G40" s="18"/>
      <c r="H40" s="18">
        <f t="shared" si="0"/>
        <v>524</v>
      </c>
      <c r="I40" s="18"/>
      <c r="J40" s="18">
        <f t="shared" si="1"/>
        <v>524</v>
      </c>
      <c r="K40" s="18"/>
      <c r="L40" s="18">
        <f t="shared" si="2"/>
        <v>524</v>
      </c>
      <c r="M40" s="18"/>
      <c r="N40" s="18">
        <f t="shared" si="3"/>
        <v>524</v>
      </c>
      <c r="O40" s="18"/>
      <c r="P40" s="53">
        <f t="shared" si="4"/>
        <v>524</v>
      </c>
      <c r="Q40" s="18"/>
      <c r="R40" s="18">
        <f t="shared" si="5"/>
        <v>524</v>
      </c>
      <c r="S40" s="18"/>
      <c r="T40" s="53">
        <f t="shared" si="6"/>
        <v>524</v>
      </c>
      <c r="U40" s="18"/>
      <c r="V40" s="18">
        <v>571.70000000000005</v>
      </c>
      <c r="W40" s="18"/>
      <c r="X40" s="18">
        <v>612.29999999999995</v>
      </c>
    </row>
    <row r="41" spans="1:24" ht="31.5">
      <c r="A41" s="26" t="s">
        <v>0</v>
      </c>
      <c r="B41" s="26" t="s">
        <v>38</v>
      </c>
      <c r="C41" s="26" t="s">
        <v>2</v>
      </c>
      <c r="D41" s="26" t="s">
        <v>0</v>
      </c>
      <c r="E41" s="12" t="s">
        <v>39</v>
      </c>
      <c r="F41" s="13">
        <v>90</v>
      </c>
      <c r="G41" s="13"/>
      <c r="H41" s="13">
        <f t="shared" si="0"/>
        <v>90</v>
      </c>
      <c r="I41" s="13"/>
      <c r="J41" s="13">
        <f t="shared" si="1"/>
        <v>90</v>
      </c>
      <c r="K41" s="13"/>
      <c r="L41" s="13">
        <f t="shared" si="2"/>
        <v>90</v>
      </c>
      <c r="M41" s="13"/>
      <c r="N41" s="13">
        <f t="shared" si="3"/>
        <v>90</v>
      </c>
      <c r="O41" s="13">
        <v>600</v>
      </c>
      <c r="P41" s="34">
        <f t="shared" si="4"/>
        <v>690</v>
      </c>
      <c r="Q41" s="13"/>
      <c r="R41" s="13">
        <f t="shared" si="5"/>
        <v>690</v>
      </c>
      <c r="S41" s="13">
        <v>801.6</v>
      </c>
      <c r="T41" s="34">
        <f t="shared" si="6"/>
        <v>1491.6</v>
      </c>
      <c r="U41" s="13">
        <v>170</v>
      </c>
      <c r="V41" s="13">
        <v>438.5</v>
      </c>
      <c r="W41" s="13"/>
      <c r="X41" s="13">
        <v>250</v>
      </c>
    </row>
    <row r="42" spans="1:24" ht="94.5">
      <c r="A42" s="52" t="s">
        <v>0</v>
      </c>
      <c r="B42" s="52" t="s">
        <v>40</v>
      </c>
      <c r="C42" s="52" t="s">
        <v>2</v>
      </c>
      <c r="D42" s="52" t="s">
        <v>0</v>
      </c>
      <c r="E42" s="17" t="s">
        <v>112</v>
      </c>
      <c r="F42" s="18">
        <v>30</v>
      </c>
      <c r="G42" s="18"/>
      <c r="H42" s="18">
        <f t="shared" si="0"/>
        <v>30</v>
      </c>
      <c r="I42" s="18"/>
      <c r="J42" s="18">
        <f t="shared" si="1"/>
        <v>30</v>
      </c>
      <c r="K42" s="18"/>
      <c r="L42" s="18">
        <f t="shared" si="2"/>
        <v>30</v>
      </c>
      <c r="M42" s="18"/>
      <c r="N42" s="18">
        <f t="shared" si="3"/>
        <v>30</v>
      </c>
      <c r="O42" s="18">
        <v>600</v>
      </c>
      <c r="P42" s="53">
        <f t="shared" si="4"/>
        <v>630</v>
      </c>
      <c r="Q42" s="18"/>
      <c r="R42" s="18">
        <f t="shared" si="5"/>
        <v>630</v>
      </c>
      <c r="S42" s="18">
        <v>801.6</v>
      </c>
      <c r="T42" s="53">
        <f t="shared" si="6"/>
        <v>1431.6</v>
      </c>
      <c r="U42" s="18"/>
      <c r="V42" s="18">
        <v>264</v>
      </c>
      <c r="W42" s="18"/>
      <c r="X42" s="18">
        <v>200</v>
      </c>
    </row>
    <row r="43" spans="1:24" ht="37.5" customHeight="1">
      <c r="A43" s="52" t="s">
        <v>0</v>
      </c>
      <c r="B43" s="52" t="s">
        <v>41</v>
      </c>
      <c r="C43" s="52" t="s">
        <v>2</v>
      </c>
      <c r="D43" s="52" t="s">
        <v>43</v>
      </c>
      <c r="E43" s="17" t="s">
        <v>42</v>
      </c>
      <c r="F43" s="18">
        <v>60</v>
      </c>
      <c r="G43" s="18"/>
      <c r="H43" s="18">
        <f t="shared" si="0"/>
        <v>60</v>
      </c>
      <c r="I43" s="18"/>
      <c r="J43" s="18">
        <f t="shared" si="1"/>
        <v>60</v>
      </c>
      <c r="K43" s="18"/>
      <c r="L43" s="18">
        <f t="shared" si="2"/>
        <v>60</v>
      </c>
      <c r="M43" s="18"/>
      <c r="N43" s="18">
        <f t="shared" si="3"/>
        <v>60</v>
      </c>
      <c r="O43" s="18"/>
      <c r="P43" s="53">
        <f t="shared" si="4"/>
        <v>60</v>
      </c>
      <c r="Q43" s="18"/>
      <c r="R43" s="18">
        <f t="shared" si="5"/>
        <v>60</v>
      </c>
      <c r="S43" s="18"/>
      <c r="T43" s="53">
        <f t="shared" si="6"/>
        <v>60</v>
      </c>
      <c r="U43" s="18">
        <v>170</v>
      </c>
      <c r="V43" s="18">
        <v>174.5</v>
      </c>
      <c r="W43" s="18"/>
      <c r="X43" s="18">
        <v>50</v>
      </c>
    </row>
    <row r="44" spans="1:24" ht="18" customHeight="1">
      <c r="A44" s="26" t="s">
        <v>0</v>
      </c>
      <c r="B44" s="26" t="s">
        <v>44</v>
      </c>
      <c r="C44" s="26" t="s">
        <v>2</v>
      </c>
      <c r="D44" s="26" t="s">
        <v>0</v>
      </c>
      <c r="E44" s="12" t="s">
        <v>45</v>
      </c>
      <c r="F44" s="13">
        <v>226.5</v>
      </c>
      <c r="G44" s="13"/>
      <c r="H44" s="13">
        <f t="shared" si="0"/>
        <v>226.5</v>
      </c>
      <c r="I44" s="13"/>
      <c r="J44" s="13">
        <f t="shared" si="1"/>
        <v>226.5</v>
      </c>
      <c r="K44" s="13"/>
      <c r="L44" s="13">
        <f t="shared" si="2"/>
        <v>226.5</v>
      </c>
      <c r="M44" s="13"/>
      <c r="N44" s="13">
        <f t="shared" si="3"/>
        <v>226.5</v>
      </c>
      <c r="O44" s="13"/>
      <c r="P44" s="34">
        <f t="shared" si="4"/>
        <v>226.5</v>
      </c>
      <c r="Q44" s="13"/>
      <c r="R44" s="13">
        <f t="shared" si="5"/>
        <v>226.5</v>
      </c>
      <c r="S44" s="13"/>
      <c r="T44" s="34">
        <f t="shared" si="6"/>
        <v>226.5</v>
      </c>
      <c r="U44" s="13"/>
      <c r="V44" s="13">
        <v>235</v>
      </c>
      <c r="W44" s="13"/>
      <c r="X44" s="13">
        <f>X45+X46+X47+X48+X49</f>
        <v>259</v>
      </c>
    </row>
    <row r="45" spans="1:24" ht="31.5">
      <c r="A45" s="52" t="s">
        <v>0</v>
      </c>
      <c r="B45" s="52" t="s">
        <v>46</v>
      </c>
      <c r="C45" s="52" t="s">
        <v>2</v>
      </c>
      <c r="D45" s="52" t="s">
        <v>48</v>
      </c>
      <c r="E45" s="17" t="s">
        <v>47</v>
      </c>
      <c r="F45" s="18">
        <v>4</v>
      </c>
      <c r="G45" s="18"/>
      <c r="H45" s="18">
        <f t="shared" si="0"/>
        <v>4</v>
      </c>
      <c r="I45" s="18"/>
      <c r="J45" s="18">
        <f t="shared" si="1"/>
        <v>4</v>
      </c>
      <c r="K45" s="18"/>
      <c r="L45" s="18">
        <f t="shared" si="2"/>
        <v>4</v>
      </c>
      <c r="M45" s="18"/>
      <c r="N45" s="18">
        <f t="shared" si="3"/>
        <v>4</v>
      </c>
      <c r="O45" s="18"/>
      <c r="P45" s="53">
        <f t="shared" si="4"/>
        <v>4</v>
      </c>
      <c r="Q45" s="18"/>
      <c r="R45" s="18">
        <f t="shared" si="5"/>
        <v>4</v>
      </c>
      <c r="S45" s="18"/>
      <c r="T45" s="53">
        <f t="shared" si="6"/>
        <v>4</v>
      </c>
      <c r="U45" s="18"/>
      <c r="V45" s="18">
        <v>4</v>
      </c>
      <c r="W45" s="18"/>
      <c r="X45" s="18">
        <v>2</v>
      </c>
    </row>
    <row r="46" spans="1:24" ht="126.75" customHeight="1">
      <c r="A46" s="52" t="s">
        <v>0</v>
      </c>
      <c r="B46" s="52" t="s">
        <v>49</v>
      </c>
      <c r="C46" s="52" t="s">
        <v>2</v>
      </c>
      <c r="D46" s="52" t="s">
        <v>48</v>
      </c>
      <c r="E46" s="15" t="s">
        <v>139</v>
      </c>
      <c r="F46" s="18">
        <v>50</v>
      </c>
      <c r="G46" s="18"/>
      <c r="H46" s="18">
        <f t="shared" si="0"/>
        <v>50</v>
      </c>
      <c r="I46" s="18"/>
      <c r="J46" s="18">
        <f t="shared" si="1"/>
        <v>50</v>
      </c>
      <c r="K46" s="18"/>
      <c r="L46" s="18">
        <f t="shared" si="2"/>
        <v>50</v>
      </c>
      <c r="M46" s="18"/>
      <c r="N46" s="18">
        <f t="shared" si="3"/>
        <v>50</v>
      </c>
      <c r="O46" s="18"/>
      <c r="P46" s="53">
        <f t="shared" si="4"/>
        <v>50</v>
      </c>
      <c r="Q46" s="18"/>
      <c r="R46" s="18">
        <f t="shared" si="5"/>
        <v>50</v>
      </c>
      <c r="S46" s="18"/>
      <c r="T46" s="53">
        <f t="shared" si="6"/>
        <v>50</v>
      </c>
      <c r="U46" s="18"/>
      <c r="V46" s="18">
        <v>12</v>
      </c>
      <c r="W46" s="18"/>
      <c r="X46" s="18">
        <v>30</v>
      </c>
    </row>
    <row r="47" spans="1:24" ht="63">
      <c r="A47" s="52" t="s">
        <v>0</v>
      </c>
      <c r="B47" s="52" t="s">
        <v>189</v>
      </c>
      <c r="C47" s="52" t="s">
        <v>2</v>
      </c>
      <c r="D47" s="52" t="s">
        <v>48</v>
      </c>
      <c r="E47" s="54" t="s">
        <v>190</v>
      </c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53"/>
      <c r="Q47" s="18"/>
      <c r="R47" s="18"/>
      <c r="S47" s="18"/>
      <c r="T47" s="53"/>
      <c r="U47" s="18"/>
      <c r="V47" s="18"/>
      <c r="W47" s="18"/>
      <c r="X47" s="18">
        <v>14</v>
      </c>
    </row>
    <row r="48" spans="1:24" ht="78.75">
      <c r="A48" s="52" t="s">
        <v>0</v>
      </c>
      <c r="B48" s="52" t="s">
        <v>50</v>
      </c>
      <c r="C48" s="52" t="s">
        <v>2</v>
      </c>
      <c r="D48" s="52" t="s">
        <v>48</v>
      </c>
      <c r="E48" s="17" t="s">
        <v>51</v>
      </c>
      <c r="F48" s="18">
        <v>4</v>
      </c>
      <c r="G48" s="18"/>
      <c r="H48" s="18">
        <f t="shared" si="0"/>
        <v>4</v>
      </c>
      <c r="I48" s="18"/>
      <c r="J48" s="18">
        <f t="shared" si="1"/>
        <v>4</v>
      </c>
      <c r="K48" s="18"/>
      <c r="L48" s="18">
        <f t="shared" si="2"/>
        <v>4</v>
      </c>
      <c r="M48" s="18"/>
      <c r="N48" s="18">
        <f t="shared" si="3"/>
        <v>4</v>
      </c>
      <c r="O48" s="18"/>
      <c r="P48" s="53">
        <f t="shared" si="4"/>
        <v>4</v>
      </c>
      <c r="Q48" s="18"/>
      <c r="R48" s="18">
        <f t="shared" si="5"/>
        <v>4</v>
      </c>
      <c r="S48" s="18"/>
      <c r="T48" s="53">
        <f t="shared" si="6"/>
        <v>4</v>
      </c>
      <c r="U48" s="18"/>
      <c r="V48" s="18">
        <v>12</v>
      </c>
      <c r="W48" s="18"/>
      <c r="X48" s="18">
        <v>15</v>
      </c>
    </row>
    <row r="49" spans="1:24" ht="31.5">
      <c r="A49" s="52" t="s">
        <v>0</v>
      </c>
      <c r="B49" s="52" t="s">
        <v>52</v>
      </c>
      <c r="C49" s="52" t="s">
        <v>2</v>
      </c>
      <c r="D49" s="52" t="s">
        <v>48</v>
      </c>
      <c r="E49" s="17" t="s">
        <v>53</v>
      </c>
      <c r="F49" s="18">
        <v>146.5</v>
      </c>
      <c r="G49" s="18"/>
      <c r="H49" s="18">
        <f t="shared" si="0"/>
        <v>146.5</v>
      </c>
      <c r="I49" s="18"/>
      <c r="J49" s="18">
        <f t="shared" si="1"/>
        <v>146.5</v>
      </c>
      <c r="K49" s="18"/>
      <c r="L49" s="18">
        <f t="shared" si="2"/>
        <v>146.5</v>
      </c>
      <c r="M49" s="18"/>
      <c r="N49" s="18">
        <f t="shared" si="3"/>
        <v>146.5</v>
      </c>
      <c r="O49" s="18"/>
      <c r="P49" s="53">
        <f t="shared" si="4"/>
        <v>146.5</v>
      </c>
      <c r="Q49" s="18"/>
      <c r="R49" s="18">
        <f t="shared" si="5"/>
        <v>146.5</v>
      </c>
      <c r="S49" s="18"/>
      <c r="T49" s="53">
        <f t="shared" si="6"/>
        <v>146.5</v>
      </c>
      <c r="U49" s="18"/>
      <c r="V49" s="18">
        <v>200</v>
      </c>
      <c r="W49" s="18"/>
      <c r="X49" s="18">
        <v>198</v>
      </c>
    </row>
    <row r="50" spans="1:24" ht="22.5" customHeight="1">
      <c r="A50" s="23" t="s">
        <v>0</v>
      </c>
      <c r="B50" s="23" t="s">
        <v>54</v>
      </c>
      <c r="C50" s="23" t="s">
        <v>2</v>
      </c>
      <c r="D50" s="23" t="s">
        <v>0</v>
      </c>
      <c r="E50" s="24" t="s">
        <v>55</v>
      </c>
      <c r="F50" s="25">
        <v>104878</v>
      </c>
      <c r="G50" s="25">
        <f>G51+G134</f>
        <v>-13</v>
      </c>
      <c r="H50" s="25">
        <f t="shared" si="0"/>
        <v>104865</v>
      </c>
      <c r="I50" s="25">
        <f>I51+I134</f>
        <v>5838.1</v>
      </c>
      <c r="J50" s="25">
        <f>J51+J134</f>
        <v>110703.1</v>
      </c>
      <c r="K50" s="25">
        <f>K51+K134</f>
        <v>-1673.9999999999998</v>
      </c>
      <c r="L50" s="25">
        <f t="shared" si="2"/>
        <v>109029.1</v>
      </c>
      <c r="M50" s="25">
        <f>M51+M134</f>
        <v>6047.7000000000007</v>
      </c>
      <c r="N50" s="25">
        <f>N51+N134</f>
        <v>115076.80000000002</v>
      </c>
      <c r="O50" s="25">
        <f>O51+O134+O128+O131</f>
        <v>175</v>
      </c>
      <c r="P50" s="33">
        <f>P51+P134+P128+P131</f>
        <v>115251.80000000002</v>
      </c>
      <c r="Q50" s="25">
        <f>Q51+Q134+Q128+Q131</f>
        <v>2487</v>
      </c>
      <c r="R50" s="25">
        <f>R51+R134+R128+R131</f>
        <v>117738.80000000002</v>
      </c>
      <c r="S50" s="25">
        <f>S51+S134+S128+S131</f>
        <v>0.4</v>
      </c>
      <c r="T50" s="33">
        <f t="shared" si="6"/>
        <v>117739.20000000001</v>
      </c>
      <c r="U50" s="25">
        <f>U51+U134+U128+U131</f>
        <v>3081.2999999999997</v>
      </c>
      <c r="V50" s="25">
        <f>V51+V134+V128+V131</f>
        <v>107717.2</v>
      </c>
      <c r="W50" s="42">
        <f>W51</f>
        <v>-4989.2</v>
      </c>
      <c r="X50" s="42">
        <f>X51</f>
        <v>110097.1</v>
      </c>
    </row>
    <row r="51" spans="1:24" ht="31.5">
      <c r="A51" s="5" t="s">
        <v>0</v>
      </c>
      <c r="B51" s="5" t="s">
        <v>58</v>
      </c>
      <c r="C51" s="5" t="s">
        <v>2</v>
      </c>
      <c r="D51" s="5" t="s">
        <v>0</v>
      </c>
      <c r="E51" s="6" t="s">
        <v>59</v>
      </c>
      <c r="F51" s="13">
        <v>104878</v>
      </c>
      <c r="G51" s="13"/>
      <c r="H51" s="10">
        <f t="shared" si="0"/>
        <v>104878</v>
      </c>
      <c r="I51" s="10">
        <v>5838.1</v>
      </c>
      <c r="J51" s="10">
        <f t="shared" si="1"/>
        <v>110716.1</v>
      </c>
      <c r="K51" s="10">
        <f>K52+K55+K78+K121</f>
        <v>-1673.9999999999998</v>
      </c>
      <c r="L51" s="10">
        <f t="shared" si="2"/>
        <v>109042.1</v>
      </c>
      <c r="M51" s="10">
        <f>M52+M55+M78+M121</f>
        <v>6047.7000000000007</v>
      </c>
      <c r="N51" s="10">
        <f>N52+N55+N78+N121</f>
        <v>115089.80000000002</v>
      </c>
      <c r="O51" s="10">
        <f t="shared" ref="O51:P51" si="7">O52+O55+O78+O121</f>
        <v>0</v>
      </c>
      <c r="P51" s="31">
        <f t="shared" si="7"/>
        <v>115089.80000000002</v>
      </c>
      <c r="Q51" s="10">
        <f>Q52+Q55+Q78+Q121</f>
        <v>2487</v>
      </c>
      <c r="R51" s="10">
        <f>R52+R55+R78+R121</f>
        <v>117576.80000000002</v>
      </c>
      <c r="S51" s="10">
        <f>S52+S55+S78+S121</f>
        <v>0.4</v>
      </c>
      <c r="T51" s="31">
        <f t="shared" si="6"/>
        <v>117577.20000000001</v>
      </c>
      <c r="U51" s="10">
        <f>U52+U55+U78+U121</f>
        <v>3081.2999999999997</v>
      </c>
      <c r="V51" s="10">
        <f>V52+V55+V78+V121</f>
        <v>107717.2</v>
      </c>
      <c r="W51" s="10">
        <f>W52+W55+W78+W121</f>
        <v>-4989.2</v>
      </c>
      <c r="X51" s="10">
        <f>X52+X55+X78+X121</f>
        <v>110097.1</v>
      </c>
    </row>
    <row r="52" spans="1:24" ht="31.5">
      <c r="A52" s="5" t="s">
        <v>0</v>
      </c>
      <c r="B52" s="5" t="s">
        <v>199</v>
      </c>
      <c r="C52" s="5" t="s">
        <v>2</v>
      </c>
      <c r="D52" s="5" t="s">
        <v>57</v>
      </c>
      <c r="E52" s="6" t="s">
        <v>196</v>
      </c>
      <c r="F52" s="10">
        <v>24279</v>
      </c>
      <c r="G52" s="10"/>
      <c r="H52" s="10">
        <f t="shared" si="0"/>
        <v>24279</v>
      </c>
      <c r="I52" s="10"/>
      <c r="J52" s="10">
        <f t="shared" si="1"/>
        <v>24279</v>
      </c>
      <c r="K52" s="10">
        <f>K53</f>
        <v>0</v>
      </c>
      <c r="L52" s="10">
        <f t="shared" si="2"/>
        <v>24279</v>
      </c>
      <c r="M52" s="10">
        <f t="shared" ref="M52:R52" si="8">M53</f>
        <v>0</v>
      </c>
      <c r="N52" s="10">
        <f t="shared" si="8"/>
        <v>24279</v>
      </c>
      <c r="O52" s="10">
        <f t="shared" si="8"/>
        <v>0</v>
      </c>
      <c r="P52" s="31">
        <f t="shared" si="8"/>
        <v>24279</v>
      </c>
      <c r="Q52" s="10">
        <f t="shared" si="8"/>
        <v>0</v>
      </c>
      <c r="R52" s="10">
        <f t="shared" si="8"/>
        <v>24279</v>
      </c>
      <c r="S52" s="10"/>
      <c r="T52" s="31">
        <f t="shared" si="6"/>
        <v>24279</v>
      </c>
      <c r="U52" s="10"/>
      <c r="V52" s="10">
        <f>V53</f>
        <v>26137</v>
      </c>
      <c r="W52" s="10"/>
      <c r="X52" s="10">
        <f>X53</f>
        <v>26760</v>
      </c>
    </row>
    <row r="53" spans="1:24" ht="19.5" customHeight="1">
      <c r="A53" s="7" t="s">
        <v>0</v>
      </c>
      <c r="B53" s="7" t="s">
        <v>198</v>
      </c>
      <c r="C53" s="7" t="s">
        <v>2</v>
      </c>
      <c r="D53" s="7" t="s">
        <v>57</v>
      </c>
      <c r="E53" s="8" t="s">
        <v>108</v>
      </c>
      <c r="F53" s="11">
        <v>24279</v>
      </c>
      <c r="G53" s="11"/>
      <c r="H53" s="11">
        <f t="shared" si="0"/>
        <v>24279</v>
      </c>
      <c r="I53" s="11"/>
      <c r="J53" s="11">
        <f t="shared" si="1"/>
        <v>24279</v>
      </c>
      <c r="K53" s="11">
        <f>K54</f>
        <v>0</v>
      </c>
      <c r="L53" s="11">
        <f t="shared" si="2"/>
        <v>24279</v>
      </c>
      <c r="M53" s="11"/>
      <c r="N53" s="11">
        <f>L53+M53</f>
        <v>24279</v>
      </c>
      <c r="O53" s="11"/>
      <c r="P53" s="32">
        <f t="shared" si="4"/>
        <v>24279</v>
      </c>
      <c r="Q53" s="11"/>
      <c r="R53" s="11">
        <f t="shared" ref="R53:R132" si="9">P53+Q53</f>
        <v>24279</v>
      </c>
      <c r="S53" s="11"/>
      <c r="T53" s="32">
        <f t="shared" si="6"/>
        <v>24279</v>
      </c>
      <c r="U53" s="11"/>
      <c r="V53" s="11">
        <f>V54</f>
        <v>26137</v>
      </c>
      <c r="W53" s="11"/>
      <c r="X53" s="11">
        <f>X54</f>
        <v>26760</v>
      </c>
    </row>
    <row r="54" spans="1:24" ht="31.5">
      <c r="A54" s="7" t="s">
        <v>56</v>
      </c>
      <c r="B54" s="7" t="s">
        <v>200</v>
      </c>
      <c r="C54" s="7" t="s">
        <v>2</v>
      </c>
      <c r="D54" s="7" t="s">
        <v>57</v>
      </c>
      <c r="E54" s="8" t="s">
        <v>109</v>
      </c>
      <c r="F54" s="10">
        <v>24279</v>
      </c>
      <c r="G54" s="10"/>
      <c r="H54" s="11">
        <f t="shared" si="0"/>
        <v>24279</v>
      </c>
      <c r="I54" s="10"/>
      <c r="J54" s="11">
        <f t="shared" si="1"/>
        <v>24279</v>
      </c>
      <c r="K54" s="11"/>
      <c r="L54" s="11">
        <f t="shared" si="2"/>
        <v>24279</v>
      </c>
      <c r="M54" s="11"/>
      <c r="N54" s="11">
        <f>L54+M54</f>
        <v>24279</v>
      </c>
      <c r="O54" s="11"/>
      <c r="P54" s="32">
        <f t="shared" si="4"/>
        <v>24279</v>
      </c>
      <c r="Q54" s="11"/>
      <c r="R54" s="11">
        <f t="shared" si="9"/>
        <v>24279</v>
      </c>
      <c r="S54" s="11"/>
      <c r="T54" s="32">
        <f t="shared" si="6"/>
        <v>24279</v>
      </c>
      <c r="U54" s="11"/>
      <c r="V54" s="11">
        <v>26137</v>
      </c>
      <c r="W54" s="11"/>
      <c r="X54" s="11">
        <v>26760</v>
      </c>
    </row>
    <row r="55" spans="1:24" ht="31.5">
      <c r="A55" s="5" t="s">
        <v>0</v>
      </c>
      <c r="B55" s="5" t="s">
        <v>60</v>
      </c>
      <c r="C55" s="5" t="s">
        <v>2</v>
      </c>
      <c r="D55" s="5" t="s">
        <v>57</v>
      </c>
      <c r="E55" s="6" t="s">
        <v>197</v>
      </c>
      <c r="F55" s="10">
        <v>30843.200000000001</v>
      </c>
      <c r="G55" s="10"/>
      <c r="H55" s="10">
        <f t="shared" si="0"/>
        <v>30843.200000000001</v>
      </c>
      <c r="I55" s="10">
        <v>5838.1</v>
      </c>
      <c r="J55" s="10">
        <f t="shared" si="1"/>
        <v>36681.300000000003</v>
      </c>
      <c r="K55" s="10">
        <f>K58+K62+K68+K70</f>
        <v>-1678.4999999999998</v>
      </c>
      <c r="L55" s="10">
        <f t="shared" si="2"/>
        <v>35002.800000000003</v>
      </c>
      <c r="M55" s="10">
        <f>M58+M62+M68+M70+M66</f>
        <v>6048.5000000000009</v>
      </c>
      <c r="N55" s="10">
        <f>N58+N62+N68+N70+N66</f>
        <v>41051.300000000003</v>
      </c>
      <c r="O55" s="10">
        <f t="shared" ref="O55:P55" si="10">O58+O62+O68+O70+O66</f>
        <v>0</v>
      </c>
      <c r="P55" s="31">
        <f t="shared" si="10"/>
        <v>41051.300000000003</v>
      </c>
      <c r="Q55" s="10">
        <f>Q58+Q62+Q68+Q70+Q66+Q56</f>
        <v>2777</v>
      </c>
      <c r="R55" s="10">
        <f>R58+R62+R68+R70+R66+R56</f>
        <v>43828.30000000001</v>
      </c>
      <c r="S55" s="10">
        <f t="shared" ref="S55:V55" si="11">S58+S62+S68+S70+S66+S56</f>
        <v>0</v>
      </c>
      <c r="T55" s="31">
        <f t="shared" si="6"/>
        <v>43828.30000000001</v>
      </c>
      <c r="U55" s="10">
        <f t="shared" si="11"/>
        <v>37.299999999999983</v>
      </c>
      <c r="V55" s="10">
        <f t="shared" si="11"/>
        <v>31761.599999999999</v>
      </c>
      <c r="W55" s="10"/>
      <c r="X55" s="10">
        <f>X68++X70</f>
        <v>37088.6</v>
      </c>
    </row>
    <row r="56" spans="1:24" ht="47.25" hidden="1">
      <c r="A56" s="5" t="s">
        <v>0</v>
      </c>
      <c r="B56" s="5" t="s">
        <v>163</v>
      </c>
      <c r="C56" s="5" t="s">
        <v>2</v>
      </c>
      <c r="D56" s="5" t="s">
        <v>57</v>
      </c>
      <c r="E56" s="6" t="s">
        <v>164</v>
      </c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31"/>
      <c r="Q56" s="10">
        <v>928.3</v>
      </c>
      <c r="R56" s="10">
        <f t="shared" si="9"/>
        <v>928.3</v>
      </c>
      <c r="S56" s="10">
        <v>-928.3</v>
      </c>
      <c r="T56" s="31">
        <f t="shared" si="6"/>
        <v>0</v>
      </c>
      <c r="U56" s="10"/>
      <c r="V56" s="10">
        <f t="shared" ref="V56:V57" si="12">T56+U56</f>
        <v>0</v>
      </c>
      <c r="W56" s="10"/>
      <c r="X56" s="10">
        <f t="shared" ref="X56:X67" si="13">V56+W56</f>
        <v>0</v>
      </c>
    </row>
    <row r="57" spans="1:24" ht="47.25" hidden="1">
      <c r="A57" s="7" t="s">
        <v>56</v>
      </c>
      <c r="B57" s="7" t="s">
        <v>165</v>
      </c>
      <c r="C57" s="7" t="s">
        <v>2</v>
      </c>
      <c r="D57" s="7" t="s">
        <v>57</v>
      </c>
      <c r="E57" s="8" t="s">
        <v>166</v>
      </c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31"/>
      <c r="Q57" s="11">
        <v>928.3</v>
      </c>
      <c r="R57" s="11">
        <f t="shared" si="9"/>
        <v>928.3</v>
      </c>
      <c r="S57" s="11">
        <v>-928.3</v>
      </c>
      <c r="T57" s="32">
        <f t="shared" si="6"/>
        <v>0</v>
      </c>
      <c r="U57" s="11"/>
      <c r="V57" s="11">
        <f t="shared" si="12"/>
        <v>0</v>
      </c>
      <c r="W57" s="11"/>
      <c r="X57" s="10">
        <f t="shared" si="13"/>
        <v>0</v>
      </c>
    </row>
    <row r="58" spans="1:24" ht="0.75" hidden="1" customHeight="1">
      <c r="A58" s="5" t="s">
        <v>0</v>
      </c>
      <c r="B58" s="5" t="s">
        <v>120</v>
      </c>
      <c r="C58" s="5" t="s">
        <v>2</v>
      </c>
      <c r="D58" s="5" t="s">
        <v>57</v>
      </c>
      <c r="E58" s="21" t="s">
        <v>125</v>
      </c>
      <c r="F58" s="10"/>
      <c r="G58" s="10"/>
      <c r="H58" s="10"/>
      <c r="I58" s="10">
        <v>4571.1000000000004</v>
      </c>
      <c r="J58" s="10">
        <f t="shared" si="1"/>
        <v>4571.1000000000004</v>
      </c>
      <c r="K58" s="10">
        <f>K59</f>
        <v>0</v>
      </c>
      <c r="L58" s="10">
        <f t="shared" si="2"/>
        <v>4571.1000000000004</v>
      </c>
      <c r="M58" s="10">
        <f t="shared" ref="M58:N58" si="14">M59</f>
        <v>0</v>
      </c>
      <c r="N58" s="10">
        <f t="shared" si="14"/>
        <v>4571.1000000000004</v>
      </c>
      <c r="O58" s="10"/>
      <c r="P58" s="31">
        <f t="shared" si="4"/>
        <v>4571.1000000000004</v>
      </c>
      <c r="Q58" s="10"/>
      <c r="R58" s="10">
        <f t="shared" si="9"/>
        <v>4571.1000000000004</v>
      </c>
      <c r="S58" s="10"/>
      <c r="T58" s="31">
        <f t="shared" si="6"/>
        <v>4571.1000000000004</v>
      </c>
      <c r="U58" s="10"/>
      <c r="V58" s="10"/>
      <c r="W58" s="10"/>
      <c r="X58" s="10">
        <f t="shared" si="13"/>
        <v>0</v>
      </c>
    </row>
    <row r="59" spans="1:24" ht="126" hidden="1">
      <c r="A59" s="7" t="s">
        <v>0</v>
      </c>
      <c r="B59" s="7" t="s">
        <v>121</v>
      </c>
      <c r="C59" s="7" t="s">
        <v>2</v>
      </c>
      <c r="D59" s="7" t="s">
        <v>57</v>
      </c>
      <c r="E59" s="9" t="s">
        <v>127</v>
      </c>
      <c r="F59" s="11"/>
      <c r="G59" s="11"/>
      <c r="H59" s="11"/>
      <c r="I59" s="11">
        <v>4571.1000000000004</v>
      </c>
      <c r="J59" s="11">
        <f t="shared" ref="J59:J61" si="15">H59+I59</f>
        <v>4571.1000000000004</v>
      </c>
      <c r="K59" s="11">
        <f>K60+K61</f>
        <v>0</v>
      </c>
      <c r="L59" s="11">
        <f t="shared" si="2"/>
        <v>4571.1000000000004</v>
      </c>
      <c r="M59" s="11">
        <f t="shared" ref="M59:N59" si="16">M60+M61</f>
        <v>0</v>
      </c>
      <c r="N59" s="11">
        <f t="shared" si="16"/>
        <v>4571.1000000000004</v>
      </c>
      <c r="O59" s="11"/>
      <c r="P59" s="32">
        <f t="shared" si="4"/>
        <v>4571.1000000000004</v>
      </c>
      <c r="Q59" s="11"/>
      <c r="R59" s="11">
        <f t="shared" si="9"/>
        <v>4571.1000000000004</v>
      </c>
      <c r="S59" s="11"/>
      <c r="T59" s="32">
        <f t="shared" si="6"/>
        <v>4571.1000000000004</v>
      </c>
      <c r="U59" s="11"/>
      <c r="V59" s="11"/>
      <c r="W59" s="11"/>
      <c r="X59" s="10">
        <f t="shared" si="13"/>
        <v>0</v>
      </c>
    </row>
    <row r="60" spans="1:24" ht="94.5" hidden="1">
      <c r="A60" s="7" t="s">
        <v>56</v>
      </c>
      <c r="B60" s="7" t="s">
        <v>121</v>
      </c>
      <c r="C60" s="7" t="s">
        <v>122</v>
      </c>
      <c r="D60" s="7" t="s">
        <v>57</v>
      </c>
      <c r="E60" s="9" t="s">
        <v>129</v>
      </c>
      <c r="F60" s="11"/>
      <c r="G60" s="11"/>
      <c r="H60" s="11"/>
      <c r="I60" s="11">
        <v>3466.6</v>
      </c>
      <c r="J60" s="11">
        <f t="shared" si="15"/>
        <v>3466.6</v>
      </c>
      <c r="K60" s="11"/>
      <c r="L60" s="11">
        <f t="shared" si="2"/>
        <v>3466.6</v>
      </c>
      <c r="M60" s="11"/>
      <c r="N60" s="11">
        <f>L60+M60</f>
        <v>3466.6</v>
      </c>
      <c r="O60" s="11"/>
      <c r="P60" s="32">
        <f t="shared" si="4"/>
        <v>3466.6</v>
      </c>
      <c r="Q60" s="11"/>
      <c r="R60" s="11">
        <f t="shared" si="9"/>
        <v>3466.6</v>
      </c>
      <c r="S60" s="11"/>
      <c r="T60" s="32">
        <f t="shared" si="6"/>
        <v>3466.6</v>
      </c>
      <c r="U60" s="11"/>
      <c r="V60" s="11"/>
      <c r="W60" s="11"/>
      <c r="X60" s="10">
        <f t="shared" si="13"/>
        <v>0</v>
      </c>
    </row>
    <row r="61" spans="1:24" ht="93.75" hidden="1" customHeight="1">
      <c r="A61" s="7" t="s">
        <v>26</v>
      </c>
      <c r="B61" s="7" t="s">
        <v>121</v>
      </c>
      <c r="C61" s="7" t="s">
        <v>122</v>
      </c>
      <c r="D61" s="7" t="s">
        <v>57</v>
      </c>
      <c r="E61" s="9" t="s">
        <v>129</v>
      </c>
      <c r="F61" s="11"/>
      <c r="G61" s="11"/>
      <c r="H61" s="11"/>
      <c r="I61" s="11">
        <v>1104.5</v>
      </c>
      <c r="J61" s="11">
        <f t="shared" si="15"/>
        <v>1104.5</v>
      </c>
      <c r="K61" s="11"/>
      <c r="L61" s="11">
        <f t="shared" si="2"/>
        <v>1104.5</v>
      </c>
      <c r="M61" s="11"/>
      <c r="N61" s="11">
        <f>L61+M61</f>
        <v>1104.5</v>
      </c>
      <c r="O61" s="11"/>
      <c r="P61" s="32">
        <f t="shared" si="4"/>
        <v>1104.5</v>
      </c>
      <c r="Q61" s="11"/>
      <c r="R61" s="11">
        <f t="shared" si="9"/>
        <v>1104.5</v>
      </c>
      <c r="S61" s="11"/>
      <c r="T61" s="32">
        <f t="shared" si="6"/>
        <v>1104.5</v>
      </c>
      <c r="U61" s="11"/>
      <c r="V61" s="11"/>
      <c r="W61" s="11"/>
      <c r="X61" s="10">
        <f t="shared" si="13"/>
        <v>0</v>
      </c>
    </row>
    <row r="62" spans="1:24" ht="94.5" hidden="1">
      <c r="A62" s="5" t="s">
        <v>0</v>
      </c>
      <c r="B62" s="5" t="s">
        <v>123</v>
      </c>
      <c r="C62" s="5" t="s">
        <v>2</v>
      </c>
      <c r="D62" s="5" t="s">
        <v>57</v>
      </c>
      <c r="E62" s="21" t="s">
        <v>126</v>
      </c>
      <c r="F62" s="10"/>
      <c r="G62" s="10"/>
      <c r="H62" s="10"/>
      <c r="I62" s="10">
        <v>1267</v>
      </c>
      <c r="J62" s="10">
        <f>H62+I62</f>
        <v>1267</v>
      </c>
      <c r="K62" s="10">
        <f>K63</f>
        <v>0</v>
      </c>
      <c r="L62" s="10">
        <f t="shared" si="2"/>
        <v>1267</v>
      </c>
      <c r="M62" s="10">
        <f t="shared" ref="M62:N62" si="17">M63</f>
        <v>0</v>
      </c>
      <c r="N62" s="10">
        <f t="shared" si="17"/>
        <v>1267</v>
      </c>
      <c r="O62" s="10"/>
      <c r="P62" s="31">
        <f t="shared" si="4"/>
        <v>1267</v>
      </c>
      <c r="Q62" s="10"/>
      <c r="R62" s="10">
        <f t="shared" si="9"/>
        <v>1267</v>
      </c>
      <c r="S62" s="10"/>
      <c r="T62" s="31">
        <f t="shared" si="6"/>
        <v>1267</v>
      </c>
      <c r="U62" s="10"/>
      <c r="V62" s="10"/>
      <c r="W62" s="10"/>
      <c r="X62" s="10">
        <f t="shared" si="13"/>
        <v>0</v>
      </c>
    </row>
    <row r="63" spans="1:24" ht="82.5" hidden="1" customHeight="1">
      <c r="A63" s="7" t="s">
        <v>0</v>
      </c>
      <c r="B63" s="7" t="s">
        <v>124</v>
      </c>
      <c r="C63" s="7" t="s">
        <v>2</v>
      </c>
      <c r="D63" s="7" t="s">
        <v>57</v>
      </c>
      <c r="E63" s="9" t="s">
        <v>128</v>
      </c>
      <c r="F63" s="11"/>
      <c r="G63" s="11"/>
      <c r="H63" s="11"/>
      <c r="I63" s="11">
        <v>1267</v>
      </c>
      <c r="J63" s="11">
        <f t="shared" ref="J63:J65" si="18">H63+I63</f>
        <v>1267</v>
      </c>
      <c r="K63" s="11">
        <f>K64+K65</f>
        <v>0</v>
      </c>
      <c r="L63" s="11">
        <f t="shared" si="2"/>
        <v>1267</v>
      </c>
      <c r="M63" s="11">
        <f t="shared" ref="M63:N63" si="19">M64+M65</f>
        <v>0</v>
      </c>
      <c r="N63" s="11">
        <f t="shared" si="19"/>
        <v>1267</v>
      </c>
      <c r="O63" s="11"/>
      <c r="P63" s="32">
        <f t="shared" si="4"/>
        <v>1267</v>
      </c>
      <c r="Q63" s="11"/>
      <c r="R63" s="11">
        <f t="shared" si="9"/>
        <v>1267</v>
      </c>
      <c r="S63" s="11"/>
      <c r="T63" s="32">
        <f t="shared" si="6"/>
        <v>1267</v>
      </c>
      <c r="U63" s="11"/>
      <c r="V63" s="11"/>
      <c r="W63" s="11"/>
      <c r="X63" s="10">
        <f t="shared" si="13"/>
        <v>0</v>
      </c>
    </row>
    <row r="64" spans="1:24" ht="56.25" hidden="1" customHeight="1">
      <c r="A64" s="7" t="s">
        <v>56</v>
      </c>
      <c r="B64" s="7" t="s">
        <v>124</v>
      </c>
      <c r="C64" s="7" t="s">
        <v>122</v>
      </c>
      <c r="D64" s="7" t="s">
        <v>57</v>
      </c>
      <c r="E64" s="9" t="s">
        <v>130</v>
      </c>
      <c r="F64" s="11"/>
      <c r="G64" s="11"/>
      <c r="H64" s="11"/>
      <c r="I64" s="11">
        <v>907.7</v>
      </c>
      <c r="J64" s="11">
        <f t="shared" si="18"/>
        <v>907.7</v>
      </c>
      <c r="K64" s="11"/>
      <c r="L64" s="11">
        <f t="shared" si="2"/>
        <v>907.7</v>
      </c>
      <c r="M64" s="11"/>
      <c r="N64" s="11">
        <f>L64+M64</f>
        <v>907.7</v>
      </c>
      <c r="O64" s="11"/>
      <c r="P64" s="32">
        <f t="shared" si="4"/>
        <v>907.7</v>
      </c>
      <c r="Q64" s="11"/>
      <c r="R64" s="11">
        <f t="shared" si="9"/>
        <v>907.7</v>
      </c>
      <c r="S64" s="11"/>
      <c r="T64" s="32">
        <f t="shared" si="6"/>
        <v>907.7</v>
      </c>
      <c r="U64" s="11"/>
      <c r="V64" s="11"/>
      <c r="W64" s="11"/>
      <c r="X64" s="10">
        <f t="shared" si="13"/>
        <v>0</v>
      </c>
    </row>
    <row r="65" spans="1:25" ht="56.25" hidden="1" customHeight="1">
      <c r="A65" s="7" t="s">
        <v>26</v>
      </c>
      <c r="B65" s="7" t="s">
        <v>124</v>
      </c>
      <c r="C65" s="7" t="s">
        <v>122</v>
      </c>
      <c r="D65" s="7" t="s">
        <v>57</v>
      </c>
      <c r="E65" s="9" t="s">
        <v>130</v>
      </c>
      <c r="F65" s="11"/>
      <c r="G65" s="11"/>
      <c r="H65" s="11"/>
      <c r="I65" s="11">
        <v>359.3</v>
      </c>
      <c r="J65" s="11">
        <f t="shared" si="18"/>
        <v>359.3</v>
      </c>
      <c r="K65" s="11"/>
      <c r="L65" s="11">
        <f t="shared" si="2"/>
        <v>359.3</v>
      </c>
      <c r="M65" s="11"/>
      <c r="N65" s="11">
        <f>L65+M65</f>
        <v>359.3</v>
      </c>
      <c r="O65" s="11"/>
      <c r="P65" s="32">
        <f t="shared" si="4"/>
        <v>359.3</v>
      </c>
      <c r="Q65" s="11"/>
      <c r="R65" s="11">
        <f t="shared" si="9"/>
        <v>359.3</v>
      </c>
      <c r="S65" s="11"/>
      <c r="T65" s="32">
        <f t="shared" si="6"/>
        <v>359.3</v>
      </c>
      <c r="U65" s="11"/>
      <c r="V65" s="11"/>
      <c r="W65" s="11"/>
      <c r="X65" s="10">
        <f t="shared" si="13"/>
        <v>0</v>
      </c>
    </row>
    <row r="66" spans="1:25" ht="66.75" hidden="1" customHeight="1">
      <c r="A66" s="5" t="s">
        <v>0</v>
      </c>
      <c r="B66" s="5" t="s">
        <v>145</v>
      </c>
      <c r="C66" s="5" t="s">
        <v>2</v>
      </c>
      <c r="D66" s="5" t="s">
        <v>57</v>
      </c>
      <c r="E66" s="21" t="s">
        <v>146</v>
      </c>
      <c r="F66" s="10"/>
      <c r="G66" s="10"/>
      <c r="H66" s="10"/>
      <c r="I66" s="10"/>
      <c r="J66" s="10"/>
      <c r="K66" s="10"/>
      <c r="L66" s="10"/>
      <c r="M66" s="10">
        <v>505.8</v>
      </c>
      <c r="N66" s="10">
        <f>L66+M66</f>
        <v>505.8</v>
      </c>
      <c r="O66" s="10"/>
      <c r="P66" s="31">
        <f t="shared" si="4"/>
        <v>505.8</v>
      </c>
      <c r="Q66" s="10"/>
      <c r="R66" s="10">
        <f t="shared" si="9"/>
        <v>505.8</v>
      </c>
      <c r="S66" s="10"/>
      <c r="T66" s="31">
        <f t="shared" si="6"/>
        <v>505.8</v>
      </c>
      <c r="U66" s="10"/>
      <c r="V66" s="10"/>
      <c r="W66" s="10"/>
      <c r="X66" s="10">
        <f t="shared" si="13"/>
        <v>0</v>
      </c>
    </row>
    <row r="67" spans="1:25" ht="65.25" hidden="1" customHeight="1">
      <c r="A67" s="7" t="s">
        <v>35</v>
      </c>
      <c r="B67" s="7" t="s">
        <v>147</v>
      </c>
      <c r="C67" s="7" t="s">
        <v>2</v>
      </c>
      <c r="D67" s="7" t="s">
        <v>57</v>
      </c>
      <c r="E67" s="9" t="s">
        <v>148</v>
      </c>
      <c r="F67" s="11"/>
      <c r="G67" s="11"/>
      <c r="H67" s="11"/>
      <c r="I67" s="11"/>
      <c r="J67" s="11"/>
      <c r="K67" s="11"/>
      <c r="L67" s="11"/>
      <c r="M67" s="11">
        <v>505.8</v>
      </c>
      <c r="N67" s="11">
        <f>L67+M67</f>
        <v>505.8</v>
      </c>
      <c r="O67" s="11"/>
      <c r="P67" s="32">
        <f t="shared" si="4"/>
        <v>505.8</v>
      </c>
      <c r="Q67" s="11"/>
      <c r="R67" s="11">
        <f t="shared" si="9"/>
        <v>505.8</v>
      </c>
      <c r="S67" s="11"/>
      <c r="T67" s="32">
        <f t="shared" si="6"/>
        <v>505.8</v>
      </c>
      <c r="U67" s="11"/>
      <c r="V67" s="11"/>
      <c r="W67" s="11"/>
      <c r="X67" s="10">
        <f t="shared" si="13"/>
        <v>0</v>
      </c>
    </row>
    <row r="68" spans="1:25" ht="96.75" customHeight="1">
      <c r="A68" s="5" t="s">
        <v>0</v>
      </c>
      <c r="B68" s="5" t="s">
        <v>201</v>
      </c>
      <c r="C68" s="5" t="s">
        <v>2</v>
      </c>
      <c r="D68" s="5" t="s">
        <v>57</v>
      </c>
      <c r="E68" s="14" t="s">
        <v>131</v>
      </c>
      <c r="F68" s="10">
        <v>12865</v>
      </c>
      <c r="G68" s="10"/>
      <c r="H68" s="10">
        <f t="shared" si="0"/>
        <v>12865</v>
      </c>
      <c r="I68" s="10"/>
      <c r="J68" s="10">
        <f t="shared" si="1"/>
        <v>12865</v>
      </c>
      <c r="K68" s="10">
        <f>K69</f>
        <v>-2102.6999999999998</v>
      </c>
      <c r="L68" s="10">
        <f t="shared" si="2"/>
        <v>10762.3</v>
      </c>
      <c r="M68" s="10">
        <f t="shared" ref="M68:N68" si="20">M69</f>
        <v>0</v>
      </c>
      <c r="N68" s="10">
        <f t="shared" si="20"/>
        <v>10762.3</v>
      </c>
      <c r="O68" s="10"/>
      <c r="P68" s="31">
        <f t="shared" si="4"/>
        <v>10762.3</v>
      </c>
      <c r="Q68" s="10">
        <v>2777</v>
      </c>
      <c r="R68" s="10">
        <f t="shared" si="9"/>
        <v>13539.3</v>
      </c>
      <c r="S68" s="10"/>
      <c r="T68" s="31">
        <f t="shared" si="6"/>
        <v>13539.3</v>
      </c>
      <c r="U68" s="10"/>
      <c r="V68" s="10">
        <v>12607</v>
      </c>
      <c r="W68" s="10"/>
      <c r="X68" s="10">
        <f>X69</f>
        <v>14307</v>
      </c>
    </row>
    <row r="69" spans="1:25" ht="110.25">
      <c r="A69" s="7" t="s">
        <v>26</v>
      </c>
      <c r="B69" s="7" t="s">
        <v>202</v>
      </c>
      <c r="C69" s="7" t="s">
        <v>2</v>
      </c>
      <c r="D69" s="7" t="s">
        <v>57</v>
      </c>
      <c r="E69" s="15" t="s">
        <v>99</v>
      </c>
      <c r="F69" s="11">
        <v>12865</v>
      </c>
      <c r="G69" s="11"/>
      <c r="H69" s="11">
        <f t="shared" si="0"/>
        <v>12865</v>
      </c>
      <c r="I69" s="11"/>
      <c r="J69" s="11">
        <f t="shared" si="1"/>
        <v>12865</v>
      </c>
      <c r="K69" s="11">
        <v>-2102.6999999999998</v>
      </c>
      <c r="L69" s="11">
        <f t="shared" si="2"/>
        <v>10762.3</v>
      </c>
      <c r="M69" s="11"/>
      <c r="N69" s="11">
        <f>L69+M69</f>
        <v>10762.3</v>
      </c>
      <c r="O69" s="11"/>
      <c r="P69" s="32">
        <f t="shared" si="4"/>
        <v>10762.3</v>
      </c>
      <c r="Q69" s="11">
        <v>2777</v>
      </c>
      <c r="R69" s="11">
        <f t="shared" si="9"/>
        <v>13539.3</v>
      </c>
      <c r="S69" s="11"/>
      <c r="T69" s="32">
        <f t="shared" si="6"/>
        <v>13539.3</v>
      </c>
      <c r="U69" s="11"/>
      <c r="V69" s="11">
        <v>12607</v>
      </c>
      <c r="W69" s="11"/>
      <c r="X69" s="11">
        <v>14307</v>
      </c>
    </row>
    <row r="70" spans="1:25" ht="15.75">
      <c r="A70" s="5" t="s">
        <v>0</v>
      </c>
      <c r="B70" s="5" t="s">
        <v>203</v>
      </c>
      <c r="C70" s="5" t="s">
        <v>2</v>
      </c>
      <c r="D70" s="5" t="s">
        <v>57</v>
      </c>
      <c r="E70" s="12" t="s">
        <v>61</v>
      </c>
      <c r="F70" s="13">
        <v>17978.2</v>
      </c>
      <c r="G70" s="13"/>
      <c r="H70" s="10">
        <f t="shared" si="0"/>
        <v>17978.2</v>
      </c>
      <c r="I70" s="10"/>
      <c r="J70" s="10">
        <f t="shared" si="1"/>
        <v>17978.2</v>
      </c>
      <c r="K70" s="10">
        <f>K71+K72+K73+K74+K75+K76+K77</f>
        <v>424.2</v>
      </c>
      <c r="L70" s="10">
        <f t="shared" si="2"/>
        <v>18402.400000000001</v>
      </c>
      <c r="M70" s="10">
        <f t="shared" ref="M70:V70" si="21">M71+M72+M73+M74+M75+M76+M77</f>
        <v>5542.7000000000007</v>
      </c>
      <c r="N70" s="10">
        <f t="shared" si="21"/>
        <v>23945.100000000002</v>
      </c>
      <c r="O70" s="10">
        <f t="shared" si="21"/>
        <v>0</v>
      </c>
      <c r="P70" s="31">
        <f t="shared" si="21"/>
        <v>23945.100000000002</v>
      </c>
      <c r="Q70" s="10">
        <f t="shared" si="21"/>
        <v>-928.3</v>
      </c>
      <c r="R70" s="10">
        <f t="shared" si="21"/>
        <v>23016.800000000003</v>
      </c>
      <c r="S70" s="10">
        <f t="shared" si="21"/>
        <v>928.3</v>
      </c>
      <c r="T70" s="31">
        <f t="shared" si="6"/>
        <v>23945.100000000002</v>
      </c>
      <c r="U70" s="10">
        <f t="shared" si="21"/>
        <v>37.299999999999983</v>
      </c>
      <c r="V70" s="10">
        <f t="shared" si="21"/>
        <v>19154.599999999999</v>
      </c>
      <c r="W70" s="10">
        <f>W71+W72+W73+W74+W75+W77</f>
        <v>0</v>
      </c>
      <c r="X70" s="10">
        <f>X71+X72+X73+X74+X75+X77</f>
        <v>22781.599999999999</v>
      </c>
    </row>
    <row r="71" spans="1:25" ht="15.75">
      <c r="A71" s="7" t="s">
        <v>62</v>
      </c>
      <c r="B71" s="7" t="s">
        <v>204</v>
      </c>
      <c r="C71" s="7" t="s">
        <v>2</v>
      </c>
      <c r="D71" s="7" t="s">
        <v>57</v>
      </c>
      <c r="E71" s="17" t="s">
        <v>65</v>
      </c>
      <c r="F71" s="18">
        <v>611</v>
      </c>
      <c r="G71" s="18"/>
      <c r="H71" s="11">
        <f t="shared" si="0"/>
        <v>611</v>
      </c>
      <c r="I71" s="11"/>
      <c r="J71" s="11">
        <f t="shared" si="1"/>
        <v>611</v>
      </c>
      <c r="K71" s="11"/>
      <c r="L71" s="11">
        <f t="shared" si="2"/>
        <v>611</v>
      </c>
      <c r="M71" s="11"/>
      <c r="N71" s="11">
        <f>L71+M71</f>
        <v>611</v>
      </c>
      <c r="O71" s="11"/>
      <c r="P71" s="32">
        <f t="shared" si="4"/>
        <v>611</v>
      </c>
      <c r="Q71" s="11"/>
      <c r="R71" s="11">
        <f t="shared" si="9"/>
        <v>611</v>
      </c>
      <c r="S71" s="11"/>
      <c r="T71" s="32">
        <f t="shared" si="6"/>
        <v>611</v>
      </c>
      <c r="U71" s="11"/>
      <c r="V71" s="11">
        <v>548</v>
      </c>
      <c r="W71" s="11"/>
      <c r="X71" s="11">
        <v>631</v>
      </c>
    </row>
    <row r="72" spans="1:25" ht="15.75">
      <c r="A72" s="7" t="s">
        <v>34</v>
      </c>
      <c r="B72" s="7" t="s">
        <v>204</v>
      </c>
      <c r="C72" s="7" t="s">
        <v>2</v>
      </c>
      <c r="D72" s="7" t="s">
        <v>57</v>
      </c>
      <c r="E72" s="17" t="s">
        <v>65</v>
      </c>
      <c r="F72" s="18">
        <v>182</v>
      </c>
      <c r="G72" s="18"/>
      <c r="H72" s="11">
        <f t="shared" si="0"/>
        <v>182</v>
      </c>
      <c r="I72" s="11"/>
      <c r="J72" s="11">
        <f t="shared" si="1"/>
        <v>182</v>
      </c>
      <c r="K72" s="11">
        <v>155.5</v>
      </c>
      <c r="L72" s="11">
        <f t="shared" si="2"/>
        <v>337.5</v>
      </c>
      <c r="M72" s="11"/>
      <c r="N72" s="11">
        <f t="shared" ref="N72:N77" si="22">L72+M72</f>
        <v>337.5</v>
      </c>
      <c r="O72" s="11"/>
      <c r="P72" s="32">
        <f t="shared" si="4"/>
        <v>337.5</v>
      </c>
      <c r="Q72" s="11"/>
      <c r="R72" s="11">
        <f t="shared" si="9"/>
        <v>337.5</v>
      </c>
      <c r="S72" s="11"/>
      <c r="T72" s="32">
        <f t="shared" si="6"/>
        <v>337.5</v>
      </c>
      <c r="U72" s="11"/>
      <c r="V72" s="11">
        <v>427.6</v>
      </c>
      <c r="W72" s="11"/>
      <c r="X72" s="11">
        <v>372.3</v>
      </c>
      <c r="Y72" t="s">
        <v>239</v>
      </c>
    </row>
    <row r="73" spans="1:25" ht="15.75">
      <c r="A73" s="7" t="s">
        <v>35</v>
      </c>
      <c r="B73" s="7" t="s">
        <v>204</v>
      </c>
      <c r="C73" s="7" t="s">
        <v>2</v>
      </c>
      <c r="D73" s="7" t="s">
        <v>57</v>
      </c>
      <c r="E73" s="17" t="s">
        <v>65</v>
      </c>
      <c r="F73" s="18">
        <v>4926</v>
      </c>
      <c r="G73" s="18"/>
      <c r="H73" s="11">
        <f t="shared" si="0"/>
        <v>4926</v>
      </c>
      <c r="I73" s="11"/>
      <c r="J73" s="11">
        <f t="shared" si="1"/>
        <v>4926</v>
      </c>
      <c r="K73" s="11">
        <v>333.7</v>
      </c>
      <c r="L73" s="11">
        <f t="shared" si="2"/>
        <v>5259.7</v>
      </c>
      <c r="M73" s="11"/>
      <c r="N73" s="11">
        <f t="shared" si="22"/>
        <v>5259.7</v>
      </c>
      <c r="O73" s="11"/>
      <c r="P73" s="32">
        <f t="shared" si="4"/>
        <v>5259.7</v>
      </c>
      <c r="Q73" s="11"/>
      <c r="R73" s="11">
        <f t="shared" si="9"/>
        <v>5259.7</v>
      </c>
      <c r="S73" s="11"/>
      <c r="T73" s="32">
        <f t="shared" si="6"/>
        <v>5259.7</v>
      </c>
      <c r="U73" s="11"/>
      <c r="V73" s="11">
        <v>4824.7</v>
      </c>
      <c r="W73" s="11"/>
      <c r="X73" s="11">
        <v>5743.5</v>
      </c>
      <c r="Y73" t="s">
        <v>240</v>
      </c>
    </row>
    <row r="74" spans="1:25" ht="15.75">
      <c r="A74" s="7" t="s">
        <v>63</v>
      </c>
      <c r="B74" s="7" t="s">
        <v>204</v>
      </c>
      <c r="C74" s="7" t="s">
        <v>2</v>
      </c>
      <c r="D74" s="7" t="s">
        <v>57</v>
      </c>
      <c r="E74" s="17" t="s">
        <v>65</v>
      </c>
      <c r="F74" s="18">
        <v>5865</v>
      </c>
      <c r="G74" s="18"/>
      <c r="H74" s="11">
        <f t="shared" si="0"/>
        <v>5865</v>
      </c>
      <c r="I74" s="11"/>
      <c r="J74" s="11">
        <f t="shared" si="1"/>
        <v>5865</v>
      </c>
      <c r="K74" s="11"/>
      <c r="L74" s="11">
        <f t="shared" si="2"/>
        <v>5865</v>
      </c>
      <c r="M74" s="11"/>
      <c r="N74" s="11">
        <f t="shared" si="22"/>
        <v>5865</v>
      </c>
      <c r="O74" s="11"/>
      <c r="P74" s="32">
        <f t="shared" si="4"/>
        <v>5865</v>
      </c>
      <c r="Q74" s="11"/>
      <c r="R74" s="11">
        <f t="shared" si="9"/>
        <v>5865</v>
      </c>
      <c r="S74" s="11"/>
      <c r="T74" s="32">
        <f t="shared" si="6"/>
        <v>5865</v>
      </c>
      <c r="U74" s="11"/>
      <c r="V74" s="11">
        <v>4943</v>
      </c>
      <c r="W74" s="11"/>
      <c r="X74" s="11">
        <v>5878</v>
      </c>
    </row>
    <row r="75" spans="1:25" ht="15.75">
      <c r="A75" s="7" t="s">
        <v>56</v>
      </c>
      <c r="B75" s="7" t="s">
        <v>204</v>
      </c>
      <c r="C75" s="7" t="s">
        <v>2</v>
      </c>
      <c r="D75" s="7" t="s">
        <v>57</v>
      </c>
      <c r="E75" s="17" t="s">
        <v>65</v>
      </c>
      <c r="F75" s="18">
        <v>1836.7</v>
      </c>
      <c r="G75" s="18"/>
      <c r="H75" s="11">
        <f t="shared" si="0"/>
        <v>1836.7</v>
      </c>
      <c r="I75" s="11"/>
      <c r="J75" s="11">
        <f t="shared" si="1"/>
        <v>1836.7</v>
      </c>
      <c r="K75" s="11"/>
      <c r="L75" s="11">
        <f t="shared" si="2"/>
        <v>1836.7</v>
      </c>
      <c r="M75" s="11">
        <v>4180.3</v>
      </c>
      <c r="N75" s="11">
        <f t="shared" si="22"/>
        <v>6017</v>
      </c>
      <c r="O75" s="11"/>
      <c r="P75" s="32">
        <f t="shared" si="4"/>
        <v>6017</v>
      </c>
      <c r="Q75" s="11">
        <v>-928.3</v>
      </c>
      <c r="R75" s="11">
        <f t="shared" si="9"/>
        <v>5088.7</v>
      </c>
      <c r="S75" s="11">
        <v>928.3</v>
      </c>
      <c r="T75" s="32">
        <f t="shared" si="6"/>
        <v>6017</v>
      </c>
      <c r="U75" s="11">
        <v>-98.4</v>
      </c>
      <c r="V75" s="11">
        <v>2951.3</v>
      </c>
      <c r="W75" s="11"/>
      <c r="X75" s="11">
        <v>5606.8</v>
      </c>
      <c r="Y75" t="s">
        <v>195</v>
      </c>
    </row>
    <row r="76" spans="1:25" ht="0.75" hidden="1" customHeight="1">
      <c r="A76" s="7" t="s">
        <v>64</v>
      </c>
      <c r="B76" s="7" t="s">
        <v>204</v>
      </c>
      <c r="C76" s="7" t="s">
        <v>2</v>
      </c>
      <c r="D76" s="7" t="s">
        <v>57</v>
      </c>
      <c r="E76" s="17" t="s">
        <v>65</v>
      </c>
      <c r="F76" s="18">
        <v>155.9</v>
      </c>
      <c r="G76" s="18"/>
      <c r="H76" s="11">
        <f t="shared" si="0"/>
        <v>155.9</v>
      </c>
      <c r="I76" s="11"/>
      <c r="J76" s="11">
        <f t="shared" si="1"/>
        <v>155.9</v>
      </c>
      <c r="K76" s="11">
        <v>-65</v>
      </c>
      <c r="L76" s="11">
        <f t="shared" si="2"/>
        <v>90.9</v>
      </c>
      <c r="M76" s="11"/>
      <c r="N76" s="11">
        <f t="shared" si="22"/>
        <v>90.9</v>
      </c>
      <c r="O76" s="11"/>
      <c r="P76" s="32">
        <f t="shared" si="4"/>
        <v>90.9</v>
      </c>
      <c r="Q76" s="11"/>
      <c r="R76" s="11">
        <f t="shared" si="9"/>
        <v>90.9</v>
      </c>
      <c r="S76" s="11"/>
      <c r="T76" s="32">
        <f t="shared" si="6"/>
        <v>90.9</v>
      </c>
      <c r="U76" s="11">
        <v>135.69999999999999</v>
      </c>
      <c r="V76" s="11"/>
      <c r="W76" s="11"/>
      <c r="X76" s="11"/>
    </row>
    <row r="77" spans="1:25" ht="15.75">
      <c r="A77" s="7" t="s">
        <v>26</v>
      </c>
      <c r="B77" s="7" t="s">
        <v>204</v>
      </c>
      <c r="C77" s="7" t="s">
        <v>2</v>
      </c>
      <c r="D77" s="7" t="s">
        <v>57</v>
      </c>
      <c r="E77" s="17" t="s">
        <v>65</v>
      </c>
      <c r="F77" s="18">
        <v>4401.6000000000004</v>
      </c>
      <c r="G77" s="18"/>
      <c r="H77" s="11">
        <f t="shared" si="0"/>
        <v>4401.6000000000004</v>
      </c>
      <c r="I77" s="11"/>
      <c r="J77" s="11">
        <f t="shared" si="1"/>
        <v>4401.6000000000004</v>
      </c>
      <c r="K77" s="11"/>
      <c r="L77" s="11">
        <f t="shared" si="2"/>
        <v>4401.6000000000004</v>
      </c>
      <c r="M77" s="11">
        <v>1362.4</v>
      </c>
      <c r="N77" s="11">
        <f t="shared" si="22"/>
        <v>5764</v>
      </c>
      <c r="O77" s="11"/>
      <c r="P77" s="32">
        <f t="shared" si="4"/>
        <v>5764</v>
      </c>
      <c r="Q77" s="11"/>
      <c r="R77" s="11">
        <f t="shared" si="9"/>
        <v>5764</v>
      </c>
      <c r="S77" s="11"/>
      <c r="T77" s="32">
        <f t="shared" si="6"/>
        <v>5764</v>
      </c>
      <c r="U77" s="11"/>
      <c r="V77" s="11">
        <v>5460</v>
      </c>
      <c r="W77" s="11"/>
      <c r="X77" s="11">
        <v>4550</v>
      </c>
    </row>
    <row r="78" spans="1:25" ht="31.5">
      <c r="A78" s="5" t="s">
        <v>0</v>
      </c>
      <c r="B78" s="5" t="s">
        <v>206</v>
      </c>
      <c r="C78" s="5" t="s">
        <v>2</v>
      </c>
      <c r="D78" s="5" t="s">
        <v>0</v>
      </c>
      <c r="E78" s="12" t="s">
        <v>205</v>
      </c>
      <c r="F78" s="13">
        <v>49751.9</v>
      </c>
      <c r="G78" s="13"/>
      <c r="H78" s="10">
        <f t="shared" si="0"/>
        <v>49751.9</v>
      </c>
      <c r="I78" s="10"/>
      <c r="J78" s="10">
        <f t="shared" si="1"/>
        <v>49751.9</v>
      </c>
      <c r="K78" s="10"/>
      <c r="L78" s="10">
        <f t="shared" si="2"/>
        <v>49751.9</v>
      </c>
      <c r="M78" s="10">
        <f>M83+M85+M87+M94+M96+M98+M100+M102+M104+M106+M108+M118</f>
        <v>0</v>
      </c>
      <c r="N78" s="10">
        <f>N83+N85+N87+N94+N96+N98+N100+N102+N104+N106+N108+N118</f>
        <v>49751.9</v>
      </c>
      <c r="O78" s="10">
        <f t="shared" ref="O78:Q78" si="23">O83+O85+O87+O94+O96+O98+O100+O102+O104+O106+O108+O118</f>
        <v>0</v>
      </c>
      <c r="P78" s="31">
        <f t="shared" si="23"/>
        <v>49751.9</v>
      </c>
      <c r="Q78" s="10">
        <f t="shared" si="23"/>
        <v>-290</v>
      </c>
      <c r="R78" s="10">
        <f>R83+R85+R87+R94+R96+R98+R100+R102+R104+R106+R108+R118+R81</f>
        <v>49461.9</v>
      </c>
      <c r="S78" s="10">
        <f>S83+S85+S87+S94+S96+S98+S100+S102+S104+S106+S108+S118+S81</f>
        <v>0.4</v>
      </c>
      <c r="T78" s="31">
        <f t="shared" si="6"/>
        <v>49462.3</v>
      </c>
      <c r="U78" s="10">
        <f>U83+U85+U87+U94+U96+U98+U100+U102+U104+U106+U108+U118+U81</f>
        <v>3036.8999999999996</v>
      </c>
      <c r="V78" s="10">
        <f>V83+V85+V87+V94+V96+V98+V100+V102+V104+V106+V108+V118+V81+V79</f>
        <v>49812.700000000004</v>
      </c>
      <c r="W78" s="10">
        <f>W79+W81+W83+W87+W94+W96+W98+W100+W102+W104+W106+W108+W118</f>
        <v>-4989.2</v>
      </c>
      <c r="X78" s="10">
        <f>X87+X94+X96+X100+X104+X106+X108+X110+X112+X118+X114+X116</f>
        <v>46248.5</v>
      </c>
    </row>
    <row r="79" spans="1:25" ht="47.25" hidden="1">
      <c r="A79" s="5" t="s">
        <v>0</v>
      </c>
      <c r="B79" s="5" t="s">
        <v>175</v>
      </c>
      <c r="C79" s="5" t="s">
        <v>2</v>
      </c>
      <c r="D79" s="5" t="s">
        <v>57</v>
      </c>
      <c r="E79" s="12" t="s">
        <v>176</v>
      </c>
      <c r="F79" s="13"/>
      <c r="G79" s="13"/>
      <c r="H79" s="10"/>
      <c r="I79" s="10"/>
      <c r="J79" s="10"/>
      <c r="K79" s="10"/>
      <c r="L79" s="10"/>
      <c r="M79" s="10"/>
      <c r="N79" s="10"/>
      <c r="O79" s="10"/>
      <c r="P79" s="31"/>
      <c r="Q79" s="10"/>
      <c r="R79" s="10"/>
      <c r="S79" s="10"/>
      <c r="T79" s="31"/>
      <c r="U79" s="10"/>
      <c r="V79" s="10">
        <v>362.5</v>
      </c>
      <c r="W79" s="10"/>
      <c r="X79" s="10"/>
    </row>
    <row r="80" spans="1:25" ht="47.25" hidden="1">
      <c r="A80" s="7" t="s">
        <v>26</v>
      </c>
      <c r="B80" s="7" t="s">
        <v>177</v>
      </c>
      <c r="C80" s="7" t="s">
        <v>2</v>
      </c>
      <c r="D80" s="7" t="s">
        <v>57</v>
      </c>
      <c r="E80" s="17" t="s">
        <v>178</v>
      </c>
      <c r="F80" s="18"/>
      <c r="G80" s="18"/>
      <c r="H80" s="11"/>
      <c r="I80" s="11"/>
      <c r="J80" s="11"/>
      <c r="K80" s="11"/>
      <c r="L80" s="11"/>
      <c r="M80" s="11"/>
      <c r="N80" s="11"/>
      <c r="O80" s="11"/>
      <c r="P80" s="32"/>
      <c r="Q80" s="11"/>
      <c r="R80" s="11"/>
      <c r="S80" s="11"/>
      <c r="T80" s="32"/>
      <c r="U80" s="11"/>
      <c r="V80" s="11">
        <v>362.5</v>
      </c>
      <c r="W80" s="11"/>
      <c r="X80" s="11"/>
    </row>
    <row r="81" spans="1:25" ht="63" hidden="1">
      <c r="A81" s="5" t="s">
        <v>0</v>
      </c>
      <c r="B81" s="5" t="s">
        <v>207</v>
      </c>
      <c r="C81" s="5" t="s">
        <v>2</v>
      </c>
      <c r="D81" s="5" t="s">
        <v>57</v>
      </c>
      <c r="E81" s="12" t="s">
        <v>208</v>
      </c>
      <c r="F81" s="13"/>
      <c r="G81" s="13"/>
      <c r="H81" s="10"/>
      <c r="I81" s="10"/>
      <c r="J81" s="10"/>
      <c r="K81" s="10"/>
      <c r="L81" s="10"/>
      <c r="M81" s="10"/>
      <c r="N81" s="10"/>
      <c r="O81" s="10"/>
      <c r="P81" s="31"/>
      <c r="Q81" s="10"/>
      <c r="R81" s="10"/>
      <c r="S81" s="10">
        <v>0.4</v>
      </c>
      <c r="T81" s="32">
        <f t="shared" si="6"/>
        <v>0.4</v>
      </c>
      <c r="U81" s="11"/>
      <c r="V81" s="11">
        <v>18.600000000000001</v>
      </c>
      <c r="W81" s="11">
        <v>-5.4</v>
      </c>
      <c r="X81" s="43"/>
    </row>
    <row r="82" spans="1:25" ht="78" hidden="1" customHeight="1">
      <c r="A82" s="7" t="s">
        <v>26</v>
      </c>
      <c r="B82" s="7" t="s">
        <v>210</v>
      </c>
      <c r="C82" s="7" t="s">
        <v>2</v>
      </c>
      <c r="D82" s="7" t="s">
        <v>57</v>
      </c>
      <c r="E82" s="17" t="s">
        <v>209</v>
      </c>
      <c r="F82" s="18"/>
      <c r="G82" s="18"/>
      <c r="H82" s="11"/>
      <c r="I82" s="11"/>
      <c r="J82" s="11"/>
      <c r="K82" s="11"/>
      <c r="L82" s="11"/>
      <c r="M82" s="11"/>
      <c r="N82" s="11"/>
      <c r="O82" s="11"/>
      <c r="P82" s="32"/>
      <c r="Q82" s="11"/>
      <c r="R82" s="11"/>
      <c r="S82" s="11">
        <v>0.4</v>
      </c>
      <c r="T82" s="32">
        <f t="shared" si="6"/>
        <v>0.4</v>
      </c>
      <c r="U82" s="11"/>
      <c r="V82" s="11">
        <v>18.600000000000001</v>
      </c>
      <c r="W82" s="11">
        <v>-5.4</v>
      </c>
      <c r="X82" s="43"/>
    </row>
    <row r="83" spans="1:25" ht="47.25" hidden="1">
      <c r="A83" s="56" t="s">
        <v>0</v>
      </c>
      <c r="B83" s="56" t="s">
        <v>211</v>
      </c>
      <c r="C83" s="56" t="s">
        <v>2</v>
      </c>
      <c r="D83" s="56" t="s">
        <v>57</v>
      </c>
      <c r="E83" s="57" t="s">
        <v>66</v>
      </c>
      <c r="F83" s="58">
        <v>359.5</v>
      </c>
      <c r="G83" s="58"/>
      <c r="H83" s="58">
        <f t="shared" si="0"/>
        <v>359.5</v>
      </c>
      <c r="I83" s="58"/>
      <c r="J83" s="58">
        <f t="shared" si="1"/>
        <v>359.5</v>
      </c>
      <c r="K83" s="58"/>
      <c r="L83" s="58">
        <f t="shared" si="2"/>
        <v>359.5</v>
      </c>
      <c r="M83" s="58"/>
      <c r="N83" s="43">
        <f t="shared" ref="N83:N86" si="24">L83+M83</f>
        <v>359.5</v>
      </c>
      <c r="O83" s="43"/>
      <c r="P83" s="59">
        <f t="shared" si="4"/>
        <v>359.5</v>
      </c>
      <c r="Q83" s="43">
        <v>-35.9</v>
      </c>
      <c r="R83" s="43">
        <f t="shared" si="9"/>
        <v>323.60000000000002</v>
      </c>
      <c r="S83" s="43"/>
      <c r="T83" s="60">
        <f t="shared" si="6"/>
        <v>323.60000000000002</v>
      </c>
      <c r="U83" s="58"/>
      <c r="V83" s="58">
        <v>366</v>
      </c>
      <c r="W83" s="58">
        <v>3.3</v>
      </c>
      <c r="X83" s="58"/>
    </row>
    <row r="84" spans="1:25" ht="46.5" hidden="1" customHeight="1">
      <c r="A84" s="61" t="s">
        <v>56</v>
      </c>
      <c r="B84" s="61" t="s">
        <v>212</v>
      </c>
      <c r="C84" s="61" t="s">
        <v>2</v>
      </c>
      <c r="D84" s="61" t="s">
        <v>57</v>
      </c>
      <c r="E84" s="62" t="s">
        <v>67</v>
      </c>
      <c r="F84" s="43">
        <v>359.5</v>
      </c>
      <c r="G84" s="43"/>
      <c r="H84" s="43">
        <f t="shared" si="0"/>
        <v>359.5</v>
      </c>
      <c r="I84" s="43"/>
      <c r="J84" s="43">
        <f t="shared" si="1"/>
        <v>359.5</v>
      </c>
      <c r="K84" s="43"/>
      <c r="L84" s="43">
        <f t="shared" si="2"/>
        <v>359.5</v>
      </c>
      <c r="M84" s="43"/>
      <c r="N84" s="43">
        <f t="shared" si="24"/>
        <v>359.5</v>
      </c>
      <c r="O84" s="43"/>
      <c r="P84" s="59">
        <f t="shared" si="4"/>
        <v>359.5</v>
      </c>
      <c r="Q84" s="43">
        <v>-35.9</v>
      </c>
      <c r="R84" s="43">
        <f t="shared" si="9"/>
        <v>323.60000000000002</v>
      </c>
      <c r="S84" s="43"/>
      <c r="T84" s="59">
        <f t="shared" si="6"/>
        <v>323.60000000000002</v>
      </c>
      <c r="U84" s="43"/>
      <c r="V84" s="43">
        <v>366</v>
      </c>
      <c r="W84" s="43">
        <v>3.3</v>
      </c>
      <c r="X84" s="43"/>
    </row>
    <row r="85" spans="1:25" ht="63" hidden="1">
      <c r="A85" s="5" t="s">
        <v>0</v>
      </c>
      <c r="B85" s="5" t="s">
        <v>68</v>
      </c>
      <c r="C85" s="5" t="s">
        <v>2</v>
      </c>
      <c r="D85" s="5" t="s">
        <v>57</v>
      </c>
      <c r="E85" s="12" t="s">
        <v>69</v>
      </c>
      <c r="F85" s="13">
        <v>315</v>
      </c>
      <c r="G85" s="13"/>
      <c r="H85" s="10">
        <f t="shared" si="0"/>
        <v>315</v>
      </c>
      <c r="I85" s="10"/>
      <c r="J85" s="10">
        <f t="shared" si="1"/>
        <v>315</v>
      </c>
      <c r="K85" s="10"/>
      <c r="L85" s="10">
        <f t="shared" si="2"/>
        <v>315</v>
      </c>
      <c r="M85" s="10"/>
      <c r="N85" s="11">
        <f t="shared" si="24"/>
        <v>315</v>
      </c>
      <c r="O85" s="11"/>
      <c r="P85" s="31">
        <f t="shared" si="4"/>
        <v>315</v>
      </c>
      <c r="Q85" s="10"/>
      <c r="R85" s="10">
        <f t="shared" si="9"/>
        <v>315</v>
      </c>
      <c r="S85" s="10"/>
      <c r="T85" s="31">
        <f t="shared" si="6"/>
        <v>315</v>
      </c>
      <c r="U85" s="10">
        <v>-3.6</v>
      </c>
      <c r="V85" s="10"/>
      <c r="W85" s="10"/>
      <c r="X85" s="11">
        <f t="shared" ref="X85:X135" si="25">V85+W85</f>
        <v>0</v>
      </c>
    </row>
    <row r="86" spans="1:25" ht="47.25" hidden="1">
      <c r="A86" s="7" t="s">
        <v>26</v>
      </c>
      <c r="B86" s="7" t="s">
        <v>70</v>
      </c>
      <c r="C86" s="7" t="s">
        <v>2</v>
      </c>
      <c r="D86" s="7" t="s">
        <v>57</v>
      </c>
      <c r="E86" s="17" t="s">
        <v>71</v>
      </c>
      <c r="F86" s="18">
        <v>315</v>
      </c>
      <c r="G86" s="18"/>
      <c r="H86" s="11">
        <f t="shared" si="0"/>
        <v>315</v>
      </c>
      <c r="I86" s="11"/>
      <c r="J86" s="11">
        <f t="shared" si="1"/>
        <v>315</v>
      </c>
      <c r="K86" s="11"/>
      <c r="L86" s="11">
        <f t="shared" si="2"/>
        <v>315</v>
      </c>
      <c r="M86" s="11"/>
      <c r="N86" s="11">
        <f t="shared" si="24"/>
        <v>315</v>
      </c>
      <c r="O86" s="11"/>
      <c r="P86" s="32">
        <f t="shared" si="4"/>
        <v>315</v>
      </c>
      <c r="Q86" s="11"/>
      <c r="R86" s="11">
        <f t="shared" si="9"/>
        <v>315</v>
      </c>
      <c r="S86" s="11"/>
      <c r="T86" s="32">
        <f t="shared" si="6"/>
        <v>315</v>
      </c>
      <c r="U86" s="11">
        <v>-3.6</v>
      </c>
      <c r="V86" s="11"/>
      <c r="W86" s="11"/>
      <c r="X86" s="11">
        <f t="shared" si="25"/>
        <v>0</v>
      </c>
    </row>
    <row r="87" spans="1:25" ht="47.25">
      <c r="A87" s="5" t="s">
        <v>0</v>
      </c>
      <c r="B87" s="5" t="s">
        <v>213</v>
      </c>
      <c r="C87" s="5" t="s">
        <v>2</v>
      </c>
      <c r="D87" s="5" t="s">
        <v>57</v>
      </c>
      <c r="E87" s="55" t="s">
        <v>72</v>
      </c>
      <c r="F87" s="13">
        <v>7402.3</v>
      </c>
      <c r="G87" s="13"/>
      <c r="H87" s="10">
        <f t="shared" si="0"/>
        <v>7402.3</v>
      </c>
      <c r="I87" s="10"/>
      <c r="J87" s="10">
        <f t="shared" si="1"/>
        <v>7402.3</v>
      </c>
      <c r="K87" s="10"/>
      <c r="L87" s="10">
        <f t="shared" si="2"/>
        <v>7402.3</v>
      </c>
      <c r="M87" s="10">
        <f>M88+M89+M90+M91+M92+M93</f>
        <v>-2747</v>
      </c>
      <c r="N87" s="10">
        <f>N88+N89+N90+N91+N92+N93</f>
        <v>7402.3</v>
      </c>
      <c r="O87" s="10">
        <f t="shared" ref="O87:R87" si="26">O88+O89+O90+O91+O92+O93</f>
        <v>0</v>
      </c>
      <c r="P87" s="31">
        <f t="shared" si="26"/>
        <v>7402.3</v>
      </c>
      <c r="Q87" s="10">
        <f t="shared" si="26"/>
        <v>0</v>
      </c>
      <c r="R87" s="10">
        <f t="shared" si="26"/>
        <v>7402.3</v>
      </c>
      <c r="S87" s="10"/>
      <c r="T87" s="10">
        <f>T88+T89+T90+T91+T92+T93</f>
        <v>7402.3</v>
      </c>
      <c r="U87" s="10">
        <f>U88+U89+U90+U91+U92+U93</f>
        <v>702.2</v>
      </c>
      <c r="V87" s="10">
        <f>V88+V89+V90+V91+V92+V93</f>
        <v>8750</v>
      </c>
      <c r="W87" s="10">
        <f>W88+W89+W90+W91+W93</f>
        <v>-903</v>
      </c>
      <c r="X87" s="10">
        <f>X88+X89+X90+X91+X93</f>
        <v>6349.4</v>
      </c>
      <c r="Y87" s="16"/>
    </row>
    <row r="88" spans="1:25" ht="33.75" customHeight="1">
      <c r="A88" s="7" t="s">
        <v>34</v>
      </c>
      <c r="B88" s="7" t="s">
        <v>214</v>
      </c>
      <c r="C88" s="7" t="s">
        <v>2</v>
      </c>
      <c r="D88" s="7" t="s">
        <v>57</v>
      </c>
      <c r="E88" s="17" t="s">
        <v>73</v>
      </c>
      <c r="F88" s="18">
        <v>807</v>
      </c>
      <c r="G88" s="18"/>
      <c r="H88" s="11">
        <f t="shared" si="0"/>
        <v>807</v>
      </c>
      <c r="I88" s="11"/>
      <c r="J88" s="11">
        <f t="shared" si="1"/>
        <v>807</v>
      </c>
      <c r="K88" s="11"/>
      <c r="L88" s="11">
        <f t="shared" si="2"/>
        <v>807</v>
      </c>
      <c r="M88" s="11"/>
      <c r="N88" s="11">
        <f>L88+M88</f>
        <v>807</v>
      </c>
      <c r="O88" s="11"/>
      <c r="P88" s="32">
        <f t="shared" si="4"/>
        <v>807</v>
      </c>
      <c r="Q88" s="11"/>
      <c r="R88" s="11">
        <f t="shared" si="9"/>
        <v>807</v>
      </c>
      <c r="S88" s="11"/>
      <c r="T88" s="32">
        <f t="shared" ref="T88:T135" si="27">R88+S88</f>
        <v>807</v>
      </c>
      <c r="U88" s="11">
        <v>-50</v>
      </c>
      <c r="V88" s="11">
        <v>834.7</v>
      </c>
      <c r="W88" s="11"/>
      <c r="X88" s="11">
        <v>900</v>
      </c>
    </row>
    <row r="89" spans="1:25" ht="47.25" hidden="1">
      <c r="A89" s="7" t="s">
        <v>35</v>
      </c>
      <c r="B89" s="7" t="s">
        <v>214</v>
      </c>
      <c r="C89" s="7" t="s">
        <v>2</v>
      </c>
      <c r="D89" s="7" t="s">
        <v>57</v>
      </c>
      <c r="E89" s="17" t="s">
        <v>73</v>
      </c>
      <c r="F89" s="18">
        <v>1320</v>
      </c>
      <c r="G89" s="18"/>
      <c r="H89" s="11">
        <f t="shared" si="0"/>
        <v>1320</v>
      </c>
      <c r="I89" s="11">
        <v>2747</v>
      </c>
      <c r="J89" s="11">
        <f t="shared" si="1"/>
        <v>4067</v>
      </c>
      <c r="K89" s="11"/>
      <c r="L89" s="11">
        <f t="shared" si="2"/>
        <v>4067</v>
      </c>
      <c r="M89" s="11">
        <v>-2747</v>
      </c>
      <c r="N89" s="11">
        <f>L89+M89</f>
        <v>1320</v>
      </c>
      <c r="O89" s="11"/>
      <c r="P89" s="32">
        <f t="shared" si="4"/>
        <v>1320</v>
      </c>
      <c r="Q89" s="11"/>
      <c r="R89" s="11">
        <f t="shared" si="9"/>
        <v>1320</v>
      </c>
      <c r="S89" s="11"/>
      <c r="T89" s="32">
        <f t="shared" si="27"/>
        <v>1320</v>
      </c>
      <c r="U89" s="11">
        <v>92.7</v>
      </c>
      <c r="V89" s="11">
        <v>1550.3</v>
      </c>
      <c r="W89" s="11"/>
      <c r="X89" s="11">
        <v>1950</v>
      </c>
    </row>
    <row r="90" spans="1:25" ht="47.25">
      <c r="A90" s="7" t="s">
        <v>63</v>
      </c>
      <c r="B90" s="7" t="s">
        <v>214</v>
      </c>
      <c r="C90" s="7" t="s">
        <v>2</v>
      </c>
      <c r="D90" s="7" t="s">
        <v>57</v>
      </c>
      <c r="E90" s="17" t="s">
        <v>73</v>
      </c>
      <c r="F90" s="18">
        <v>349</v>
      </c>
      <c r="G90" s="18"/>
      <c r="H90" s="11">
        <f t="shared" si="0"/>
        <v>349</v>
      </c>
      <c r="I90" s="11"/>
      <c r="J90" s="11">
        <f t="shared" si="1"/>
        <v>349</v>
      </c>
      <c r="K90" s="11"/>
      <c r="L90" s="11">
        <f t="shared" si="2"/>
        <v>349</v>
      </c>
      <c r="M90" s="11"/>
      <c r="N90" s="11">
        <f t="shared" ref="N90:N111" si="28">L90+M90</f>
        <v>349</v>
      </c>
      <c r="O90" s="11"/>
      <c r="P90" s="32">
        <f t="shared" ref="P90:P135" si="29">N90+O90</f>
        <v>349</v>
      </c>
      <c r="Q90" s="11"/>
      <c r="R90" s="11">
        <f t="shared" si="9"/>
        <v>349</v>
      </c>
      <c r="S90" s="11"/>
      <c r="T90" s="32">
        <f t="shared" si="27"/>
        <v>349</v>
      </c>
      <c r="U90" s="11">
        <v>13.4</v>
      </c>
      <c r="V90" s="11">
        <v>471</v>
      </c>
      <c r="W90" s="11"/>
      <c r="X90" s="11">
        <v>424</v>
      </c>
    </row>
    <row r="91" spans="1:25" ht="45" customHeight="1">
      <c r="A91" s="7" t="s">
        <v>56</v>
      </c>
      <c r="B91" s="7" t="s">
        <v>214</v>
      </c>
      <c r="C91" s="7" t="s">
        <v>2</v>
      </c>
      <c r="D91" s="7" t="s">
        <v>57</v>
      </c>
      <c r="E91" s="17" t="s">
        <v>73</v>
      </c>
      <c r="F91" s="18">
        <v>915.7</v>
      </c>
      <c r="G91" s="18"/>
      <c r="H91" s="11">
        <f t="shared" si="0"/>
        <v>915.7</v>
      </c>
      <c r="I91" s="11"/>
      <c r="J91" s="11">
        <f t="shared" si="1"/>
        <v>915.7</v>
      </c>
      <c r="K91" s="11"/>
      <c r="L91" s="11">
        <f t="shared" si="2"/>
        <v>915.7</v>
      </c>
      <c r="M91" s="11"/>
      <c r="N91" s="11">
        <f t="shared" si="28"/>
        <v>915.7</v>
      </c>
      <c r="O91" s="11"/>
      <c r="P91" s="32">
        <f t="shared" si="29"/>
        <v>915.7</v>
      </c>
      <c r="Q91" s="11"/>
      <c r="R91" s="11">
        <f t="shared" si="9"/>
        <v>915.7</v>
      </c>
      <c r="S91" s="11"/>
      <c r="T91" s="32">
        <f t="shared" si="27"/>
        <v>915.7</v>
      </c>
      <c r="U91" s="11"/>
      <c r="V91" s="11">
        <v>1112.4000000000001</v>
      </c>
      <c r="W91" s="11"/>
      <c r="X91" s="11">
        <v>1114.2</v>
      </c>
    </row>
    <row r="92" spans="1:25" ht="0.75" hidden="1" customHeight="1">
      <c r="A92" s="7" t="s">
        <v>64</v>
      </c>
      <c r="B92" s="7" t="s">
        <v>214</v>
      </c>
      <c r="C92" s="7" t="s">
        <v>2</v>
      </c>
      <c r="D92" s="7" t="s">
        <v>57</v>
      </c>
      <c r="E92" s="17" t="s">
        <v>73</v>
      </c>
      <c r="F92" s="18">
        <v>3183</v>
      </c>
      <c r="G92" s="18"/>
      <c r="H92" s="11">
        <f t="shared" si="0"/>
        <v>3183</v>
      </c>
      <c r="I92" s="11"/>
      <c r="J92" s="11">
        <f t="shared" si="1"/>
        <v>3183</v>
      </c>
      <c r="K92" s="11"/>
      <c r="L92" s="11">
        <f t="shared" ref="L92:L136" si="30">J92+K92</f>
        <v>3183</v>
      </c>
      <c r="M92" s="11"/>
      <c r="N92" s="11">
        <f t="shared" si="28"/>
        <v>3183</v>
      </c>
      <c r="O92" s="11"/>
      <c r="P92" s="32">
        <f t="shared" si="29"/>
        <v>3183</v>
      </c>
      <c r="Q92" s="11"/>
      <c r="R92" s="11">
        <f t="shared" si="9"/>
        <v>3183</v>
      </c>
      <c r="S92" s="11"/>
      <c r="T92" s="32">
        <f t="shared" si="27"/>
        <v>3183</v>
      </c>
      <c r="U92" s="11">
        <v>637.4</v>
      </c>
      <c r="V92" s="11"/>
      <c r="W92" s="11"/>
      <c r="X92" s="11"/>
    </row>
    <row r="93" spans="1:25" ht="47.25">
      <c r="A93" s="7" t="s">
        <v>26</v>
      </c>
      <c r="B93" s="7" t="s">
        <v>214</v>
      </c>
      <c r="C93" s="7" t="s">
        <v>2</v>
      </c>
      <c r="D93" s="7" t="s">
        <v>57</v>
      </c>
      <c r="E93" s="17" t="s">
        <v>73</v>
      </c>
      <c r="F93" s="18">
        <v>827.6</v>
      </c>
      <c r="G93" s="18"/>
      <c r="H93" s="11">
        <f t="shared" si="0"/>
        <v>827.6</v>
      </c>
      <c r="I93" s="11"/>
      <c r="J93" s="11">
        <f t="shared" si="1"/>
        <v>827.6</v>
      </c>
      <c r="K93" s="11"/>
      <c r="L93" s="11">
        <f t="shared" si="30"/>
        <v>827.6</v>
      </c>
      <c r="M93" s="11"/>
      <c r="N93" s="11">
        <f t="shared" si="28"/>
        <v>827.6</v>
      </c>
      <c r="O93" s="11"/>
      <c r="P93" s="32">
        <f t="shared" si="29"/>
        <v>827.6</v>
      </c>
      <c r="Q93" s="11"/>
      <c r="R93" s="11">
        <f t="shared" si="9"/>
        <v>827.6</v>
      </c>
      <c r="S93" s="11"/>
      <c r="T93" s="32">
        <f t="shared" si="27"/>
        <v>827.6</v>
      </c>
      <c r="U93" s="11">
        <v>8.6999999999999993</v>
      </c>
      <c r="V93" s="11">
        <v>4781.6000000000004</v>
      </c>
      <c r="W93" s="11">
        <v>-903</v>
      </c>
      <c r="X93" s="11">
        <v>1961.2</v>
      </c>
    </row>
    <row r="94" spans="1:25" ht="55.5" customHeight="1">
      <c r="A94" s="5" t="s">
        <v>0</v>
      </c>
      <c r="B94" s="5" t="s">
        <v>215</v>
      </c>
      <c r="C94" s="5" t="s">
        <v>2</v>
      </c>
      <c r="D94" s="5" t="s">
        <v>57</v>
      </c>
      <c r="E94" s="55" t="s">
        <v>183</v>
      </c>
      <c r="F94" s="13">
        <v>2017</v>
      </c>
      <c r="G94" s="13"/>
      <c r="H94" s="10">
        <f t="shared" si="0"/>
        <v>2017</v>
      </c>
      <c r="I94" s="10">
        <v>-2017</v>
      </c>
      <c r="J94" s="11">
        <f t="shared" si="1"/>
        <v>0</v>
      </c>
      <c r="K94" s="11"/>
      <c r="L94" s="10">
        <f t="shared" si="30"/>
        <v>0</v>
      </c>
      <c r="M94" s="10">
        <v>2017</v>
      </c>
      <c r="N94" s="10">
        <f t="shared" si="28"/>
        <v>2017</v>
      </c>
      <c r="O94" s="10"/>
      <c r="P94" s="31">
        <f t="shared" si="29"/>
        <v>2017</v>
      </c>
      <c r="Q94" s="10"/>
      <c r="R94" s="10">
        <f t="shared" si="9"/>
        <v>2017</v>
      </c>
      <c r="S94" s="10"/>
      <c r="T94" s="31">
        <f t="shared" si="27"/>
        <v>2017</v>
      </c>
      <c r="U94" s="10">
        <v>362</v>
      </c>
      <c r="V94" s="10">
        <v>1320</v>
      </c>
      <c r="W94" s="10"/>
      <c r="X94" s="10">
        <f>X95</f>
        <v>3034</v>
      </c>
    </row>
    <row r="95" spans="1:25" ht="63">
      <c r="A95" s="7" t="s">
        <v>35</v>
      </c>
      <c r="B95" s="7" t="s">
        <v>216</v>
      </c>
      <c r="C95" s="7" t="s">
        <v>2</v>
      </c>
      <c r="D95" s="7" t="s">
        <v>57</v>
      </c>
      <c r="E95" s="17" t="s">
        <v>184</v>
      </c>
      <c r="F95" s="18">
        <v>2017</v>
      </c>
      <c r="G95" s="18"/>
      <c r="H95" s="11">
        <f t="shared" si="0"/>
        <v>2017</v>
      </c>
      <c r="I95" s="11">
        <v>-2017</v>
      </c>
      <c r="J95" s="11">
        <f t="shared" si="1"/>
        <v>0</v>
      </c>
      <c r="K95" s="11"/>
      <c r="L95" s="11">
        <f t="shared" si="30"/>
        <v>0</v>
      </c>
      <c r="M95" s="11">
        <v>2017</v>
      </c>
      <c r="N95" s="11">
        <f t="shared" si="28"/>
        <v>2017</v>
      </c>
      <c r="O95" s="11"/>
      <c r="P95" s="32">
        <f t="shared" si="29"/>
        <v>2017</v>
      </c>
      <c r="Q95" s="11"/>
      <c r="R95" s="11">
        <f t="shared" si="9"/>
        <v>2017</v>
      </c>
      <c r="S95" s="11"/>
      <c r="T95" s="32">
        <f t="shared" si="27"/>
        <v>2017</v>
      </c>
      <c r="U95" s="11">
        <v>362</v>
      </c>
      <c r="V95" s="11">
        <v>1320</v>
      </c>
      <c r="W95" s="11"/>
      <c r="X95" s="11">
        <v>3034</v>
      </c>
    </row>
    <row r="96" spans="1:25" ht="94.5">
      <c r="A96" s="5" t="s">
        <v>0</v>
      </c>
      <c r="B96" s="5" t="s">
        <v>217</v>
      </c>
      <c r="C96" s="5" t="s">
        <v>2</v>
      </c>
      <c r="D96" s="5" t="s">
        <v>57</v>
      </c>
      <c r="E96" s="12" t="s">
        <v>185</v>
      </c>
      <c r="F96" s="13">
        <v>730</v>
      </c>
      <c r="G96" s="13"/>
      <c r="H96" s="10">
        <f t="shared" si="0"/>
        <v>730</v>
      </c>
      <c r="I96" s="10">
        <v>-730</v>
      </c>
      <c r="J96" s="11">
        <f t="shared" si="1"/>
        <v>0</v>
      </c>
      <c r="K96" s="11"/>
      <c r="L96" s="10">
        <f t="shared" si="30"/>
        <v>0</v>
      </c>
      <c r="M96" s="10">
        <v>730</v>
      </c>
      <c r="N96" s="10">
        <f t="shared" si="28"/>
        <v>730</v>
      </c>
      <c r="O96" s="10"/>
      <c r="P96" s="31">
        <f t="shared" si="29"/>
        <v>730</v>
      </c>
      <c r="Q96" s="10"/>
      <c r="R96" s="10">
        <f t="shared" si="9"/>
        <v>730</v>
      </c>
      <c r="S96" s="10"/>
      <c r="T96" s="31">
        <f t="shared" si="27"/>
        <v>730</v>
      </c>
      <c r="U96" s="10">
        <v>103.6</v>
      </c>
      <c r="V96" s="10">
        <v>697.2</v>
      </c>
      <c r="W96" s="10"/>
      <c r="X96" s="10">
        <f>X97</f>
        <v>679.5</v>
      </c>
    </row>
    <row r="97" spans="1:24" ht="99" customHeight="1">
      <c r="A97" s="7" t="s">
        <v>35</v>
      </c>
      <c r="B97" s="7" t="s">
        <v>218</v>
      </c>
      <c r="C97" s="7" t="s">
        <v>2</v>
      </c>
      <c r="D97" s="7" t="s">
        <v>57</v>
      </c>
      <c r="E97" s="17" t="s">
        <v>186</v>
      </c>
      <c r="F97" s="18">
        <v>730</v>
      </c>
      <c r="G97" s="18"/>
      <c r="H97" s="11">
        <f t="shared" si="0"/>
        <v>730</v>
      </c>
      <c r="I97" s="11">
        <v>-730</v>
      </c>
      <c r="J97" s="11">
        <f t="shared" si="1"/>
        <v>0</v>
      </c>
      <c r="K97" s="11"/>
      <c r="L97" s="11">
        <f t="shared" si="30"/>
        <v>0</v>
      </c>
      <c r="M97" s="11">
        <v>730</v>
      </c>
      <c r="N97" s="11">
        <f t="shared" si="28"/>
        <v>730</v>
      </c>
      <c r="O97" s="11"/>
      <c r="P97" s="32">
        <f t="shared" si="29"/>
        <v>730</v>
      </c>
      <c r="Q97" s="11"/>
      <c r="R97" s="11">
        <f t="shared" si="9"/>
        <v>730</v>
      </c>
      <c r="S97" s="11"/>
      <c r="T97" s="32">
        <f t="shared" si="27"/>
        <v>730</v>
      </c>
      <c r="U97" s="11">
        <v>103.6</v>
      </c>
      <c r="V97" s="11">
        <v>697.2</v>
      </c>
      <c r="W97" s="11"/>
      <c r="X97" s="11">
        <v>679.5</v>
      </c>
    </row>
    <row r="98" spans="1:24" ht="0.75" hidden="1" customHeight="1">
      <c r="A98" s="5" t="s">
        <v>0</v>
      </c>
      <c r="B98" s="5" t="s">
        <v>74</v>
      </c>
      <c r="C98" s="5" t="s">
        <v>2</v>
      </c>
      <c r="D98" s="5" t="s">
        <v>57</v>
      </c>
      <c r="E98" s="12" t="s">
        <v>75</v>
      </c>
      <c r="F98" s="13">
        <v>75</v>
      </c>
      <c r="G98" s="13"/>
      <c r="H98" s="10">
        <f t="shared" si="0"/>
        <v>75</v>
      </c>
      <c r="I98" s="10"/>
      <c r="J98" s="10">
        <f t="shared" si="1"/>
        <v>75</v>
      </c>
      <c r="K98" s="10"/>
      <c r="L98" s="10">
        <f t="shared" si="30"/>
        <v>75</v>
      </c>
      <c r="M98" s="10"/>
      <c r="N98" s="10">
        <f>L98+M98</f>
        <v>75</v>
      </c>
      <c r="O98" s="10"/>
      <c r="P98" s="31">
        <f t="shared" si="29"/>
        <v>75</v>
      </c>
      <c r="Q98" s="10"/>
      <c r="R98" s="10">
        <f t="shared" si="9"/>
        <v>75</v>
      </c>
      <c r="S98" s="10"/>
      <c r="T98" s="31">
        <f t="shared" si="27"/>
        <v>75</v>
      </c>
      <c r="U98" s="10"/>
      <c r="V98" s="10">
        <v>1241.5999999999999</v>
      </c>
      <c r="W98" s="10">
        <v>-1241.5999999999999</v>
      </c>
      <c r="X98" s="10">
        <f t="shared" si="25"/>
        <v>0</v>
      </c>
    </row>
    <row r="99" spans="1:24" ht="65.25" hidden="1" customHeight="1">
      <c r="A99" s="7" t="s">
        <v>26</v>
      </c>
      <c r="B99" s="7" t="s">
        <v>76</v>
      </c>
      <c r="C99" s="7" t="s">
        <v>2</v>
      </c>
      <c r="D99" s="7" t="s">
        <v>57</v>
      </c>
      <c r="E99" s="17" t="s">
        <v>77</v>
      </c>
      <c r="F99" s="18">
        <v>75</v>
      </c>
      <c r="G99" s="18"/>
      <c r="H99" s="11">
        <f t="shared" si="0"/>
        <v>75</v>
      </c>
      <c r="I99" s="11"/>
      <c r="J99" s="11">
        <f t="shared" si="1"/>
        <v>75</v>
      </c>
      <c r="K99" s="11"/>
      <c r="L99" s="11">
        <f t="shared" si="30"/>
        <v>75</v>
      </c>
      <c r="M99" s="11"/>
      <c r="N99" s="11">
        <f t="shared" si="28"/>
        <v>75</v>
      </c>
      <c r="O99" s="11"/>
      <c r="P99" s="32">
        <f t="shared" si="29"/>
        <v>75</v>
      </c>
      <c r="Q99" s="11"/>
      <c r="R99" s="11">
        <f t="shared" si="9"/>
        <v>75</v>
      </c>
      <c r="S99" s="11"/>
      <c r="T99" s="32">
        <f t="shared" si="27"/>
        <v>75</v>
      </c>
      <c r="U99" s="11"/>
      <c r="V99" s="11">
        <v>1241.5999999999999</v>
      </c>
      <c r="W99" s="11">
        <v>-1241.5999999999999</v>
      </c>
      <c r="X99" s="11">
        <f t="shared" si="25"/>
        <v>0</v>
      </c>
    </row>
    <row r="100" spans="1:24" ht="99" hidden="1" customHeight="1">
      <c r="A100" s="5" t="s">
        <v>0</v>
      </c>
      <c r="B100" s="5" t="s">
        <v>219</v>
      </c>
      <c r="C100" s="5" t="s">
        <v>2</v>
      </c>
      <c r="D100" s="5" t="s">
        <v>57</v>
      </c>
      <c r="E100" s="12" t="s">
        <v>78</v>
      </c>
      <c r="F100" s="13">
        <v>2009</v>
      </c>
      <c r="G100" s="13"/>
      <c r="H100" s="10">
        <f t="shared" ref="H100:H136" si="31">F100+G100</f>
        <v>2009</v>
      </c>
      <c r="I100" s="10"/>
      <c r="J100" s="10">
        <f t="shared" ref="J100:J135" si="32">H100+I100</f>
        <v>2009</v>
      </c>
      <c r="K100" s="10"/>
      <c r="L100" s="10">
        <f t="shared" si="30"/>
        <v>2009</v>
      </c>
      <c r="M100" s="10"/>
      <c r="N100" s="10">
        <f t="shared" si="28"/>
        <v>2009</v>
      </c>
      <c r="O100" s="10"/>
      <c r="P100" s="31">
        <f t="shared" si="29"/>
        <v>2009</v>
      </c>
      <c r="Q100" s="10">
        <v>-1109</v>
      </c>
      <c r="R100" s="10">
        <f t="shared" si="9"/>
        <v>900</v>
      </c>
      <c r="S100" s="10"/>
      <c r="T100" s="32">
        <f t="shared" si="27"/>
        <v>900</v>
      </c>
      <c r="U100" s="11">
        <v>600</v>
      </c>
      <c r="V100" s="10">
        <v>4304.5</v>
      </c>
      <c r="W100" s="10">
        <v>-1964.9</v>
      </c>
      <c r="X100" s="10">
        <f>X101</f>
        <v>0</v>
      </c>
    </row>
    <row r="101" spans="1:24" ht="39.75" hidden="1" customHeight="1">
      <c r="A101" s="7" t="s">
        <v>26</v>
      </c>
      <c r="B101" s="7" t="s">
        <v>220</v>
      </c>
      <c r="C101" s="7" t="s">
        <v>2</v>
      </c>
      <c r="D101" s="7" t="s">
        <v>57</v>
      </c>
      <c r="E101" s="17" t="s">
        <v>79</v>
      </c>
      <c r="F101" s="18">
        <v>2009</v>
      </c>
      <c r="G101" s="18"/>
      <c r="H101" s="11">
        <f t="shared" si="31"/>
        <v>2009</v>
      </c>
      <c r="I101" s="11"/>
      <c r="J101" s="11">
        <f t="shared" si="32"/>
        <v>2009</v>
      </c>
      <c r="K101" s="11"/>
      <c r="L101" s="11">
        <f t="shared" si="30"/>
        <v>2009</v>
      </c>
      <c r="M101" s="11"/>
      <c r="N101" s="11">
        <f t="shared" si="28"/>
        <v>2009</v>
      </c>
      <c r="O101" s="11"/>
      <c r="P101" s="32">
        <f t="shared" si="29"/>
        <v>2009</v>
      </c>
      <c r="Q101" s="11">
        <v>-1109</v>
      </c>
      <c r="R101" s="11">
        <f t="shared" si="9"/>
        <v>900</v>
      </c>
      <c r="S101" s="11"/>
      <c r="T101" s="32">
        <f t="shared" si="27"/>
        <v>900</v>
      </c>
      <c r="U101" s="11">
        <v>600</v>
      </c>
      <c r="V101" s="11">
        <v>4304.5</v>
      </c>
      <c r="W101" s="11">
        <v>-1964.9</v>
      </c>
      <c r="X101" s="43"/>
    </row>
    <row r="102" spans="1:24" ht="78.75" hidden="1">
      <c r="A102" s="5" t="s">
        <v>0</v>
      </c>
      <c r="B102" s="5" t="s">
        <v>80</v>
      </c>
      <c r="C102" s="5" t="s">
        <v>2</v>
      </c>
      <c r="D102" s="5" t="s">
        <v>0</v>
      </c>
      <c r="E102" s="12" t="s">
        <v>81</v>
      </c>
      <c r="F102" s="13">
        <v>176</v>
      </c>
      <c r="G102" s="13"/>
      <c r="H102" s="10">
        <f t="shared" si="31"/>
        <v>176</v>
      </c>
      <c r="I102" s="10"/>
      <c r="J102" s="10">
        <f t="shared" si="32"/>
        <v>176</v>
      </c>
      <c r="K102" s="10"/>
      <c r="L102" s="10">
        <f t="shared" si="30"/>
        <v>176</v>
      </c>
      <c r="M102" s="10"/>
      <c r="N102" s="10">
        <f t="shared" si="28"/>
        <v>176</v>
      </c>
      <c r="O102" s="10"/>
      <c r="P102" s="31">
        <f t="shared" si="29"/>
        <v>176</v>
      </c>
      <c r="Q102" s="10">
        <v>-100</v>
      </c>
      <c r="R102" s="10">
        <f t="shared" si="9"/>
        <v>76</v>
      </c>
      <c r="S102" s="10"/>
      <c r="T102" s="31">
        <f t="shared" si="27"/>
        <v>76</v>
      </c>
      <c r="U102" s="10">
        <v>-76</v>
      </c>
      <c r="V102" s="10">
        <v>743.9</v>
      </c>
      <c r="W102" s="10">
        <v>-743.9</v>
      </c>
      <c r="X102" s="10">
        <f t="shared" si="25"/>
        <v>0</v>
      </c>
    </row>
    <row r="103" spans="1:24" ht="78.75" hidden="1">
      <c r="A103" s="7" t="s">
        <v>26</v>
      </c>
      <c r="B103" s="7" t="s">
        <v>82</v>
      </c>
      <c r="C103" s="7" t="s">
        <v>2</v>
      </c>
      <c r="D103" s="7" t="s">
        <v>57</v>
      </c>
      <c r="E103" s="17" t="s">
        <v>83</v>
      </c>
      <c r="F103" s="18">
        <v>176</v>
      </c>
      <c r="G103" s="18"/>
      <c r="H103" s="11">
        <f t="shared" si="31"/>
        <v>176</v>
      </c>
      <c r="I103" s="11"/>
      <c r="J103" s="11">
        <f t="shared" si="32"/>
        <v>176</v>
      </c>
      <c r="K103" s="11"/>
      <c r="L103" s="11">
        <f t="shared" si="30"/>
        <v>176</v>
      </c>
      <c r="M103" s="11"/>
      <c r="N103" s="11">
        <f t="shared" si="28"/>
        <v>176</v>
      </c>
      <c r="O103" s="11"/>
      <c r="P103" s="32">
        <f t="shared" si="29"/>
        <v>176</v>
      </c>
      <c r="Q103" s="11">
        <v>-100</v>
      </c>
      <c r="R103" s="11">
        <f t="shared" si="9"/>
        <v>76</v>
      </c>
      <c r="S103" s="11"/>
      <c r="T103" s="32">
        <f t="shared" si="27"/>
        <v>76</v>
      </c>
      <c r="U103" s="11">
        <v>-76</v>
      </c>
      <c r="V103" s="11">
        <v>743.9</v>
      </c>
      <c r="W103" s="11">
        <v>-743.9</v>
      </c>
      <c r="X103" s="11">
        <f t="shared" si="25"/>
        <v>0</v>
      </c>
    </row>
    <row r="104" spans="1:24" ht="94.5" hidden="1">
      <c r="A104" s="5" t="s">
        <v>0</v>
      </c>
      <c r="B104" s="5" t="s">
        <v>221</v>
      </c>
      <c r="C104" s="5" t="s">
        <v>2</v>
      </c>
      <c r="D104" s="5" t="s">
        <v>57</v>
      </c>
      <c r="E104" s="12" t="s">
        <v>223</v>
      </c>
      <c r="F104" s="13">
        <v>122</v>
      </c>
      <c r="G104" s="13"/>
      <c r="H104" s="10">
        <f t="shared" si="31"/>
        <v>122</v>
      </c>
      <c r="I104" s="10"/>
      <c r="J104" s="10">
        <f t="shared" si="32"/>
        <v>122</v>
      </c>
      <c r="K104" s="10"/>
      <c r="L104" s="10">
        <f t="shared" si="30"/>
        <v>122</v>
      </c>
      <c r="M104" s="10"/>
      <c r="N104" s="10">
        <f t="shared" si="28"/>
        <v>122</v>
      </c>
      <c r="O104" s="10"/>
      <c r="P104" s="31">
        <f t="shared" si="29"/>
        <v>122</v>
      </c>
      <c r="Q104" s="10">
        <v>-100</v>
      </c>
      <c r="R104" s="10">
        <f t="shared" si="9"/>
        <v>22</v>
      </c>
      <c r="S104" s="10"/>
      <c r="T104" s="31">
        <f t="shared" si="27"/>
        <v>22</v>
      </c>
      <c r="U104" s="10"/>
      <c r="V104" s="10">
        <v>244.1</v>
      </c>
      <c r="W104" s="10">
        <v>-110.9</v>
      </c>
      <c r="X104" s="10">
        <f>X105</f>
        <v>0</v>
      </c>
    </row>
    <row r="105" spans="1:24" ht="82.5" hidden="1" customHeight="1">
      <c r="A105" s="7" t="s">
        <v>26</v>
      </c>
      <c r="B105" s="7" t="s">
        <v>222</v>
      </c>
      <c r="C105" s="7" t="s">
        <v>2</v>
      </c>
      <c r="D105" s="7" t="s">
        <v>57</v>
      </c>
      <c r="E105" s="17" t="s">
        <v>224</v>
      </c>
      <c r="F105" s="18">
        <v>122</v>
      </c>
      <c r="G105" s="18"/>
      <c r="H105" s="11">
        <f t="shared" si="31"/>
        <v>122</v>
      </c>
      <c r="I105" s="11"/>
      <c r="J105" s="11">
        <f t="shared" si="32"/>
        <v>122</v>
      </c>
      <c r="K105" s="11"/>
      <c r="L105" s="11">
        <f t="shared" si="30"/>
        <v>122</v>
      </c>
      <c r="M105" s="11"/>
      <c r="N105" s="11">
        <f t="shared" si="28"/>
        <v>122</v>
      </c>
      <c r="O105" s="11"/>
      <c r="P105" s="32">
        <f t="shared" si="29"/>
        <v>122</v>
      </c>
      <c r="Q105" s="11">
        <v>-100</v>
      </c>
      <c r="R105" s="11">
        <f t="shared" si="9"/>
        <v>22</v>
      </c>
      <c r="S105" s="11"/>
      <c r="T105" s="32">
        <f t="shared" si="27"/>
        <v>22</v>
      </c>
      <c r="U105" s="11"/>
      <c r="V105" s="11">
        <v>244.1</v>
      </c>
      <c r="W105" s="11">
        <v>-110.9</v>
      </c>
      <c r="X105" s="43"/>
    </row>
    <row r="106" spans="1:24" ht="66.75" hidden="1" customHeight="1">
      <c r="A106" s="5" t="s">
        <v>0</v>
      </c>
      <c r="B106" s="5" t="s">
        <v>225</v>
      </c>
      <c r="C106" s="5" t="s">
        <v>2</v>
      </c>
      <c r="D106" s="5" t="s">
        <v>57</v>
      </c>
      <c r="E106" s="12" t="s">
        <v>84</v>
      </c>
      <c r="F106" s="13">
        <v>151</v>
      </c>
      <c r="G106" s="13"/>
      <c r="H106" s="10">
        <f t="shared" si="31"/>
        <v>151</v>
      </c>
      <c r="I106" s="10"/>
      <c r="J106" s="10">
        <f t="shared" si="32"/>
        <v>151</v>
      </c>
      <c r="K106" s="10"/>
      <c r="L106" s="10">
        <f t="shared" si="30"/>
        <v>151</v>
      </c>
      <c r="M106" s="10"/>
      <c r="N106" s="10">
        <f t="shared" si="28"/>
        <v>151</v>
      </c>
      <c r="O106" s="10"/>
      <c r="P106" s="31">
        <f t="shared" si="29"/>
        <v>151</v>
      </c>
      <c r="Q106" s="10"/>
      <c r="R106" s="10">
        <f t="shared" si="9"/>
        <v>151</v>
      </c>
      <c r="S106" s="10"/>
      <c r="T106" s="31">
        <f t="shared" si="27"/>
        <v>151</v>
      </c>
      <c r="U106" s="10"/>
      <c r="V106" s="10">
        <v>65.2</v>
      </c>
      <c r="W106" s="10">
        <v>-22.8</v>
      </c>
      <c r="X106" s="10">
        <f>X107</f>
        <v>0</v>
      </c>
    </row>
    <row r="107" spans="1:24" ht="64.5" hidden="1" customHeight="1">
      <c r="A107" s="7" t="s">
        <v>26</v>
      </c>
      <c r="B107" s="7" t="s">
        <v>226</v>
      </c>
      <c r="C107" s="7" t="s">
        <v>2</v>
      </c>
      <c r="D107" s="7" t="s">
        <v>57</v>
      </c>
      <c r="E107" s="17" t="s">
        <v>85</v>
      </c>
      <c r="F107" s="18">
        <v>151</v>
      </c>
      <c r="G107" s="18"/>
      <c r="H107" s="11">
        <f t="shared" si="31"/>
        <v>151</v>
      </c>
      <c r="I107" s="11"/>
      <c r="J107" s="11">
        <f t="shared" si="32"/>
        <v>151</v>
      </c>
      <c r="K107" s="11"/>
      <c r="L107" s="11">
        <f t="shared" si="30"/>
        <v>151</v>
      </c>
      <c r="M107" s="11"/>
      <c r="N107" s="11">
        <f t="shared" si="28"/>
        <v>151</v>
      </c>
      <c r="O107" s="11"/>
      <c r="P107" s="32">
        <f t="shared" si="29"/>
        <v>151</v>
      </c>
      <c r="Q107" s="11"/>
      <c r="R107" s="11">
        <f t="shared" si="9"/>
        <v>151</v>
      </c>
      <c r="S107" s="11"/>
      <c r="T107" s="32">
        <f t="shared" si="27"/>
        <v>151</v>
      </c>
      <c r="U107" s="11"/>
      <c r="V107" s="11">
        <v>65.2</v>
      </c>
      <c r="W107" s="11">
        <v>-22.8</v>
      </c>
      <c r="X107" s="43"/>
    </row>
    <row r="108" spans="1:24" ht="78.75">
      <c r="A108" s="5" t="s">
        <v>0</v>
      </c>
      <c r="B108" s="5" t="s">
        <v>227</v>
      </c>
      <c r="C108" s="5" t="s">
        <v>2</v>
      </c>
      <c r="D108" s="5" t="s">
        <v>57</v>
      </c>
      <c r="E108" s="12" t="s">
        <v>181</v>
      </c>
      <c r="F108" s="13">
        <v>7369</v>
      </c>
      <c r="G108" s="13"/>
      <c r="H108" s="10">
        <f t="shared" si="31"/>
        <v>7369</v>
      </c>
      <c r="I108" s="10"/>
      <c r="J108" s="10">
        <f t="shared" si="32"/>
        <v>7369</v>
      </c>
      <c r="K108" s="10"/>
      <c r="L108" s="10">
        <f t="shared" si="30"/>
        <v>7369</v>
      </c>
      <c r="M108" s="10"/>
      <c r="N108" s="10">
        <f t="shared" si="28"/>
        <v>7369</v>
      </c>
      <c r="O108" s="10"/>
      <c r="P108" s="31">
        <f t="shared" si="29"/>
        <v>7369</v>
      </c>
      <c r="Q108" s="10">
        <v>1491.9</v>
      </c>
      <c r="R108" s="10">
        <f t="shared" si="9"/>
        <v>8860.9</v>
      </c>
      <c r="S108" s="10"/>
      <c r="T108" s="31">
        <f t="shared" si="27"/>
        <v>8860.9</v>
      </c>
      <c r="U108" s="10"/>
      <c r="V108" s="10">
        <v>654.6</v>
      </c>
      <c r="W108" s="10"/>
      <c r="X108" s="10">
        <f>X109</f>
        <v>3135.6</v>
      </c>
    </row>
    <row r="109" spans="1:24" ht="78.75">
      <c r="A109" s="7" t="s">
        <v>26</v>
      </c>
      <c r="B109" s="7" t="s">
        <v>228</v>
      </c>
      <c r="C109" s="7" t="s">
        <v>2</v>
      </c>
      <c r="D109" s="7" t="s">
        <v>57</v>
      </c>
      <c r="E109" s="17" t="s">
        <v>182</v>
      </c>
      <c r="F109" s="18">
        <v>7369</v>
      </c>
      <c r="G109" s="18"/>
      <c r="H109" s="11">
        <f t="shared" si="31"/>
        <v>7369</v>
      </c>
      <c r="I109" s="11"/>
      <c r="J109" s="11">
        <f t="shared" si="32"/>
        <v>7369</v>
      </c>
      <c r="K109" s="11"/>
      <c r="L109" s="11">
        <f t="shared" si="30"/>
        <v>7369</v>
      </c>
      <c r="M109" s="11"/>
      <c r="N109" s="11">
        <f t="shared" si="28"/>
        <v>7369</v>
      </c>
      <c r="O109" s="11"/>
      <c r="P109" s="32">
        <f t="shared" si="29"/>
        <v>7369</v>
      </c>
      <c r="Q109" s="11">
        <v>1491.9</v>
      </c>
      <c r="R109" s="11">
        <f t="shared" si="9"/>
        <v>8860.9</v>
      </c>
      <c r="S109" s="11"/>
      <c r="T109" s="32">
        <f t="shared" si="27"/>
        <v>8860.9</v>
      </c>
      <c r="U109" s="11"/>
      <c r="V109" s="11">
        <v>654.6</v>
      </c>
      <c r="W109" s="11"/>
      <c r="X109" s="11">
        <v>3135.6</v>
      </c>
    </row>
    <row r="110" spans="1:24" ht="47.25">
      <c r="A110" s="26" t="s">
        <v>0</v>
      </c>
      <c r="B110" s="26" t="s">
        <v>211</v>
      </c>
      <c r="C110" s="26" t="s">
        <v>2</v>
      </c>
      <c r="D110" s="26" t="s">
        <v>57</v>
      </c>
      <c r="E110" s="12" t="s">
        <v>66</v>
      </c>
      <c r="F110" s="13">
        <v>359.5</v>
      </c>
      <c r="G110" s="13"/>
      <c r="H110" s="13">
        <f t="shared" si="31"/>
        <v>359.5</v>
      </c>
      <c r="I110" s="13"/>
      <c r="J110" s="13">
        <f t="shared" si="32"/>
        <v>359.5</v>
      </c>
      <c r="K110" s="13"/>
      <c r="L110" s="13">
        <f t="shared" si="30"/>
        <v>359.5</v>
      </c>
      <c r="M110" s="13"/>
      <c r="N110" s="18">
        <f t="shared" si="28"/>
        <v>359.5</v>
      </c>
      <c r="O110" s="18"/>
      <c r="P110" s="53">
        <f t="shared" si="29"/>
        <v>359.5</v>
      </c>
      <c r="Q110" s="18">
        <v>-35.9</v>
      </c>
      <c r="R110" s="18">
        <f t="shared" ref="R110:R111" si="33">P110+Q110</f>
        <v>323.60000000000002</v>
      </c>
      <c r="S110" s="18"/>
      <c r="T110" s="34">
        <f t="shared" si="27"/>
        <v>323.60000000000002</v>
      </c>
      <c r="U110" s="13"/>
      <c r="V110" s="13">
        <v>366</v>
      </c>
      <c r="W110" s="13">
        <v>3.3</v>
      </c>
      <c r="X110" s="13">
        <f>X111</f>
        <v>379.6</v>
      </c>
    </row>
    <row r="111" spans="1:24" ht="46.5" customHeight="1">
      <c r="A111" s="52" t="s">
        <v>56</v>
      </c>
      <c r="B111" s="52" t="s">
        <v>212</v>
      </c>
      <c r="C111" s="52" t="s">
        <v>2</v>
      </c>
      <c r="D111" s="52" t="s">
        <v>57</v>
      </c>
      <c r="E111" s="17" t="s">
        <v>67</v>
      </c>
      <c r="F111" s="18">
        <v>359.5</v>
      </c>
      <c r="G111" s="18"/>
      <c r="H111" s="18">
        <f t="shared" si="31"/>
        <v>359.5</v>
      </c>
      <c r="I111" s="18"/>
      <c r="J111" s="18">
        <f t="shared" si="32"/>
        <v>359.5</v>
      </c>
      <c r="K111" s="18"/>
      <c r="L111" s="18">
        <f t="shared" si="30"/>
        <v>359.5</v>
      </c>
      <c r="M111" s="18"/>
      <c r="N111" s="18">
        <f t="shared" si="28"/>
        <v>359.5</v>
      </c>
      <c r="O111" s="18"/>
      <c r="P111" s="53">
        <f t="shared" si="29"/>
        <v>359.5</v>
      </c>
      <c r="Q111" s="18">
        <v>-35.9</v>
      </c>
      <c r="R111" s="18">
        <f t="shared" si="33"/>
        <v>323.60000000000002</v>
      </c>
      <c r="S111" s="18"/>
      <c r="T111" s="53">
        <f t="shared" si="27"/>
        <v>323.60000000000002</v>
      </c>
      <c r="U111" s="18"/>
      <c r="V111" s="18">
        <v>366</v>
      </c>
      <c r="W111" s="18">
        <v>3.3</v>
      </c>
      <c r="X111" s="18">
        <v>379.6</v>
      </c>
    </row>
    <row r="112" spans="1:24" ht="63" hidden="1">
      <c r="A112" s="56" t="s">
        <v>0</v>
      </c>
      <c r="B112" s="56" t="s">
        <v>207</v>
      </c>
      <c r="C112" s="56" t="s">
        <v>2</v>
      </c>
      <c r="D112" s="56" t="s">
        <v>57</v>
      </c>
      <c r="E112" s="57" t="s">
        <v>208</v>
      </c>
      <c r="F112" s="13"/>
      <c r="G112" s="13"/>
      <c r="H112" s="10"/>
      <c r="I112" s="10"/>
      <c r="J112" s="10"/>
      <c r="K112" s="10"/>
      <c r="L112" s="10"/>
      <c r="M112" s="10"/>
      <c r="N112" s="10"/>
      <c r="O112" s="10"/>
      <c r="P112" s="31"/>
      <c r="Q112" s="10"/>
      <c r="R112" s="10"/>
      <c r="S112" s="10">
        <v>0.4</v>
      </c>
      <c r="T112" s="32">
        <f t="shared" si="27"/>
        <v>0.4</v>
      </c>
      <c r="U112" s="11"/>
      <c r="V112" s="11">
        <v>18.600000000000001</v>
      </c>
      <c r="W112" s="11">
        <v>-5.4</v>
      </c>
      <c r="X112" s="43"/>
    </row>
    <row r="113" spans="1:24" ht="78.75" hidden="1">
      <c r="A113" s="61" t="s">
        <v>26</v>
      </c>
      <c r="B113" s="61" t="s">
        <v>210</v>
      </c>
      <c r="C113" s="61" t="s">
        <v>2</v>
      </c>
      <c r="D113" s="61" t="s">
        <v>57</v>
      </c>
      <c r="E113" s="62" t="s">
        <v>209</v>
      </c>
      <c r="F113" s="18"/>
      <c r="G113" s="18"/>
      <c r="H113" s="11"/>
      <c r="I113" s="11"/>
      <c r="J113" s="11"/>
      <c r="K113" s="11"/>
      <c r="L113" s="11"/>
      <c r="M113" s="11"/>
      <c r="N113" s="11"/>
      <c r="O113" s="11"/>
      <c r="P113" s="32"/>
      <c r="Q113" s="11"/>
      <c r="R113" s="11"/>
      <c r="S113" s="11">
        <v>0.4</v>
      </c>
      <c r="T113" s="32">
        <f t="shared" si="27"/>
        <v>0.4</v>
      </c>
      <c r="U113" s="11"/>
      <c r="V113" s="11">
        <v>18.600000000000001</v>
      </c>
      <c r="W113" s="11">
        <v>-5.4</v>
      </c>
      <c r="X113" s="43"/>
    </row>
    <row r="114" spans="1:24" ht="63">
      <c r="A114" s="26" t="s">
        <v>0</v>
      </c>
      <c r="B114" s="26" t="s">
        <v>231</v>
      </c>
      <c r="C114" s="26" t="s">
        <v>2</v>
      </c>
      <c r="D114" s="26" t="s">
        <v>57</v>
      </c>
      <c r="E114" s="12" t="s">
        <v>232</v>
      </c>
      <c r="F114" s="13"/>
      <c r="G114" s="13"/>
      <c r="H114" s="13"/>
      <c r="I114" s="13"/>
      <c r="J114" s="13"/>
      <c r="K114" s="13"/>
      <c r="L114" s="13"/>
      <c r="M114" s="13"/>
      <c r="N114" s="13"/>
      <c r="O114" s="13"/>
      <c r="P114" s="34"/>
      <c r="Q114" s="13"/>
      <c r="R114" s="13"/>
      <c r="S114" s="13"/>
      <c r="T114" s="34"/>
      <c r="U114" s="13"/>
      <c r="V114" s="13"/>
      <c r="W114" s="13"/>
      <c r="X114" s="13">
        <f>X115</f>
        <v>430.2</v>
      </c>
    </row>
    <row r="115" spans="1:24" ht="63">
      <c r="A115" s="52" t="s">
        <v>26</v>
      </c>
      <c r="B115" s="52" t="s">
        <v>233</v>
      </c>
      <c r="C115" s="52" t="s">
        <v>2</v>
      </c>
      <c r="D115" s="52" t="s">
        <v>57</v>
      </c>
      <c r="E115" s="17" t="s">
        <v>234</v>
      </c>
      <c r="F115" s="18"/>
      <c r="G115" s="18"/>
      <c r="H115" s="18"/>
      <c r="I115" s="18"/>
      <c r="J115" s="18"/>
      <c r="K115" s="18"/>
      <c r="L115" s="18"/>
      <c r="M115" s="18"/>
      <c r="N115" s="18"/>
      <c r="O115" s="18"/>
      <c r="P115" s="53"/>
      <c r="Q115" s="18"/>
      <c r="R115" s="18"/>
      <c r="S115" s="18"/>
      <c r="T115" s="53"/>
      <c r="U115" s="18"/>
      <c r="V115" s="18"/>
      <c r="W115" s="18"/>
      <c r="X115" s="18">
        <v>430.2</v>
      </c>
    </row>
    <row r="116" spans="1:24" ht="63">
      <c r="A116" s="26" t="s">
        <v>0</v>
      </c>
      <c r="B116" s="26" t="s">
        <v>235</v>
      </c>
      <c r="C116" s="26" t="s">
        <v>2</v>
      </c>
      <c r="D116" s="26" t="s">
        <v>57</v>
      </c>
      <c r="E116" s="12" t="s">
        <v>238</v>
      </c>
      <c r="F116" s="13"/>
      <c r="G116" s="13"/>
      <c r="H116" s="13"/>
      <c r="I116" s="13"/>
      <c r="J116" s="13"/>
      <c r="K116" s="13"/>
      <c r="L116" s="13"/>
      <c r="M116" s="13"/>
      <c r="N116" s="13"/>
      <c r="O116" s="13"/>
      <c r="P116" s="34"/>
      <c r="Q116" s="13"/>
      <c r="R116" s="13"/>
      <c r="S116" s="13"/>
      <c r="T116" s="34"/>
      <c r="U116" s="13"/>
      <c r="V116" s="13"/>
      <c r="W116" s="13"/>
      <c r="X116" s="13">
        <f>X117</f>
        <v>1290.9000000000001</v>
      </c>
    </row>
    <row r="117" spans="1:24" ht="63">
      <c r="A117" s="52" t="s">
        <v>26</v>
      </c>
      <c r="B117" s="52" t="s">
        <v>236</v>
      </c>
      <c r="C117" s="52" t="s">
        <v>2</v>
      </c>
      <c r="D117" s="52" t="s">
        <v>57</v>
      </c>
      <c r="E117" s="17" t="s">
        <v>237</v>
      </c>
      <c r="F117" s="18"/>
      <c r="G117" s="18"/>
      <c r="H117" s="18"/>
      <c r="I117" s="18"/>
      <c r="J117" s="18"/>
      <c r="K117" s="18"/>
      <c r="L117" s="18"/>
      <c r="M117" s="18"/>
      <c r="N117" s="18"/>
      <c r="O117" s="18"/>
      <c r="P117" s="53"/>
      <c r="Q117" s="18"/>
      <c r="R117" s="18"/>
      <c r="S117" s="18"/>
      <c r="T117" s="53"/>
      <c r="U117" s="18"/>
      <c r="V117" s="18"/>
      <c r="W117" s="18"/>
      <c r="X117" s="18">
        <v>1290.9000000000001</v>
      </c>
    </row>
    <row r="118" spans="1:24" ht="15.75">
      <c r="A118" s="5" t="s">
        <v>0</v>
      </c>
      <c r="B118" s="5" t="s">
        <v>229</v>
      </c>
      <c r="C118" s="5" t="s">
        <v>2</v>
      </c>
      <c r="D118" s="5" t="s">
        <v>57</v>
      </c>
      <c r="E118" s="12" t="s">
        <v>86</v>
      </c>
      <c r="F118" s="13">
        <v>29026.1</v>
      </c>
      <c r="G118" s="13"/>
      <c r="H118" s="10">
        <f t="shared" si="31"/>
        <v>29026.1</v>
      </c>
      <c r="I118" s="10"/>
      <c r="J118" s="10">
        <f t="shared" si="32"/>
        <v>29026.1</v>
      </c>
      <c r="K118" s="10"/>
      <c r="L118" s="10">
        <f t="shared" si="30"/>
        <v>29026.1</v>
      </c>
      <c r="M118" s="10">
        <f>M119+M120</f>
        <v>0</v>
      </c>
      <c r="N118" s="10">
        <f>N119+N120</f>
        <v>29026.100000000002</v>
      </c>
      <c r="O118" s="10"/>
      <c r="P118" s="31">
        <f t="shared" si="29"/>
        <v>29026.100000000002</v>
      </c>
      <c r="Q118" s="10">
        <f>Q119+Q120</f>
        <v>-437</v>
      </c>
      <c r="R118" s="10">
        <f>R119+R120</f>
        <v>28589.1</v>
      </c>
      <c r="S118" s="10"/>
      <c r="T118" s="31">
        <f t="shared" si="27"/>
        <v>28589.1</v>
      </c>
      <c r="U118" s="10">
        <f>U119+U120</f>
        <v>1348.6999999999998</v>
      </c>
      <c r="V118" s="10">
        <f>V119+V120</f>
        <v>31044.5</v>
      </c>
      <c r="W118" s="10"/>
      <c r="X118" s="10">
        <f>X119+X120</f>
        <v>30949.3</v>
      </c>
    </row>
    <row r="119" spans="1:24" ht="25.5" customHeight="1">
      <c r="A119" s="7" t="s">
        <v>34</v>
      </c>
      <c r="B119" s="7" t="s">
        <v>230</v>
      </c>
      <c r="C119" s="7" t="s">
        <v>2</v>
      </c>
      <c r="D119" s="7" t="s">
        <v>57</v>
      </c>
      <c r="E119" s="17" t="s">
        <v>87</v>
      </c>
      <c r="F119" s="18">
        <v>10437.700000000001</v>
      </c>
      <c r="G119" s="18"/>
      <c r="H119" s="11">
        <f t="shared" si="31"/>
        <v>10437.700000000001</v>
      </c>
      <c r="I119" s="11"/>
      <c r="J119" s="11">
        <f t="shared" si="32"/>
        <v>10437.700000000001</v>
      </c>
      <c r="K119" s="11"/>
      <c r="L119" s="11">
        <f t="shared" si="30"/>
        <v>10437.700000000001</v>
      </c>
      <c r="M119" s="11"/>
      <c r="N119" s="11">
        <f>L119+M119</f>
        <v>10437.700000000001</v>
      </c>
      <c r="O119" s="11"/>
      <c r="P119" s="32">
        <f t="shared" si="29"/>
        <v>10437.700000000001</v>
      </c>
      <c r="Q119" s="11">
        <v>-265.60000000000002</v>
      </c>
      <c r="R119" s="11">
        <f t="shared" si="9"/>
        <v>10172.1</v>
      </c>
      <c r="S119" s="11"/>
      <c r="T119" s="32">
        <f t="shared" si="27"/>
        <v>10172.1</v>
      </c>
      <c r="U119" s="18">
        <v>507.4</v>
      </c>
      <c r="V119" s="11">
        <v>11047.3</v>
      </c>
      <c r="W119" s="11"/>
      <c r="X119" s="11">
        <v>26109</v>
      </c>
    </row>
    <row r="120" spans="1:24" ht="22.5" customHeight="1">
      <c r="A120" s="7" t="s">
        <v>35</v>
      </c>
      <c r="B120" s="7" t="s">
        <v>230</v>
      </c>
      <c r="C120" s="7" t="s">
        <v>2</v>
      </c>
      <c r="D120" s="7" t="s">
        <v>57</v>
      </c>
      <c r="E120" s="17" t="s">
        <v>87</v>
      </c>
      <c r="F120" s="18">
        <v>18588.400000000001</v>
      </c>
      <c r="G120" s="18"/>
      <c r="H120" s="11">
        <f t="shared" si="31"/>
        <v>18588.400000000001</v>
      </c>
      <c r="I120" s="11"/>
      <c r="J120" s="11">
        <f t="shared" si="32"/>
        <v>18588.400000000001</v>
      </c>
      <c r="K120" s="11"/>
      <c r="L120" s="11">
        <f t="shared" si="30"/>
        <v>18588.400000000001</v>
      </c>
      <c r="M120" s="11"/>
      <c r="N120" s="11">
        <f>L120+M120</f>
        <v>18588.400000000001</v>
      </c>
      <c r="O120" s="11"/>
      <c r="P120" s="32">
        <f t="shared" si="29"/>
        <v>18588.400000000001</v>
      </c>
      <c r="Q120" s="11">
        <v>-171.4</v>
      </c>
      <c r="R120" s="11">
        <f t="shared" si="9"/>
        <v>18417</v>
      </c>
      <c r="S120" s="11"/>
      <c r="T120" s="32">
        <f t="shared" si="27"/>
        <v>18417</v>
      </c>
      <c r="U120" s="11">
        <v>841.3</v>
      </c>
      <c r="V120" s="11">
        <v>19997.2</v>
      </c>
      <c r="W120" s="11"/>
      <c r="X120" s="11">
        <v>4840.3</v>
      </c>
    </row>
    <row r="121" spans="1:24" ht="15.75" hidden="1">
      <c r="A121" s="5" t="s">
        <v>0</v>
      </c>
      <c r="B121" s="5" t="s">
        <v>88</v>
      </c>
      <c r="C121" s="5" t="s">
        <v>2</v>
      </c>
      <c r="D121" s="5" t="s">
        <v>57</v>
      </c>
      <c r="E121" s="12" t="s">
        <v>89</v>
      </c>
      <c r="F121" s="13">
        <v>3.9</v>
      </c>
      <c r="G121" s="13"/>
      <c r="H121" s="10">
        <f t="shared" si="31"/>
        <v>3.9</v>
      </c>
      <c r="I121" s="10"/>
      <c r="J121" s="10">
        <f t="shared" si="32"/>
        <v>3.9</v>
      </c>
      <c r="K121" s="10">
        <f>K122+K124</f>
        <v>4.5</v>
      </c>
      <c r="L121" s="10">
        <f t="shared" si="30"/>
        <v>8.4</v>
      </c>
      <c r="M121" s="10">
        <f t="shared" ref="M121:N121" si="34">M122+M124</f>
        <v>-0.8</v>
      </c>
      <c r="N121" s="10">
        <f t="shared" si="34"/>
        <v>7.6</v>
      </c>
      <c r="O121" s="10"/>
      <c r="P121" s="31">
        <f t="shared" si="29"/>
        <v>7.6</v>
      </c>
      <c r="Q121" s="10"/>
      <c r="R121" s="10">
        <f t="shared" si="9"/>
        <v>7.6</v>
      </c>
      <c r="S121" s="10"/>
      <c r="T121" s="31">
        <f t="shared" si="27"/>
        <v>7.6</v>
      </c>
      <c r="U121" s="10">
        <f>U122+U124+U126</f>
        <v>7.1</v>
      </c>
      <c r="V121" s="10">
        <f>V122+V124+V126</f>
        <v>5.9</v>
      </c>
      <c r="W121" s="10"/>
      <c r="X121" s="10">
        <f>X122</f>
        <v>0</v>
      </c>
    </row>
    <row r="122" spans="1:24" ht="78.75" hidden="1">
      <c r="A122" s="5" t="s">
        <v>0</v>
      </c>
      <c r="B122" s="5" t="s">
        <v>141</v>
      </c>
      <c r="C122" s="5" t="s">
        <v>2</v>
      </c>
      <c r="D122" s="5" t="s">
        <v>57</v>
      </c>
      <c r="E122" s="12" t="s">
        <v>142</v>
      </c>
      <c r="F122" s="13"/>
      <c r="G122" s="13"/>
      <c r="H122" s="10"/>
      <c r="I122" s="10"/>
      <c r="J122" s="10"/>
      <c r="K122" s="10">
        <f>K123</f>
        <v>4.5</v>
      </c>
      <c r="L122" s="10">
        <f t="shared" si="30"/>
        <v>4.5</v>
      </c>
      <c r="M122" s="10">
        <f t="shared" ref="M122:N122" si="35">M123</f>
        <v>0</v>
      </c>
      <c r="N122" s="10">
        <f t="shared" si="35"/>
        <v>4.5</v>
      </c>
      <c r="O122" s="10"/>
      <c r="P122" s="31">
        <f t="shared" si="29"/>
        <v>4.5</v>
      </c>
      <c r="Q122" s="10"/>
      <c r="R122" s="10">
        <f t="shared" si="9"/>
        <v>4.5</v>
      </c>
      <c r="S122" s="10"/>
      <c r="T122" s="31">
        <f t="shared" si="27"/>
        <v>4.5</v>
      </c>
      <c r="U122" s="10">
        <v>6.8</v>
      </c>
      <c r="V122" s="10">
        <v>5.9</v>
      </c>
      <c r="W122" s="10"/>
      <c r="X122" s="10">
        <f>X123</f>
        <v>0</v>
      </c>
    </row>
    <row r="123" spans="1:24" ht="78.75" hidden="1">
      <c r="A123" s="7" t="s">
        <v>26</v>
      </c>
      <c r="B123" s="7" t="s">
        <v>143</v>
      </c>
      <c r="C123" s="7" t="s">
        <v>2</v>
      </c>
      <c r="D123" s="7" t="s">
        <v>57</v>
      </c>
      <c r="E123" s="17" t="s">
        <v>187</v>
      </c>
      <c r="F123" s="18"/>
      <c r="G123" s="18"/>
      <c r="H123" s="11"/>
      <c r="I123" s="11"/>
      <c r="J123" s="11"/>
      <c r="K123" s="11">
        <v>4.5</v>
      </c>
      <c r="L123" s="11">
        <f t="shared" si="30"/>
        <v>4.5</v>
      </c>
      <c r="M123" s="11"/>
      <c r="N123" s="11">
        <f>L123+M123</f>
        <v>4.5</v>
      </c>
      <c r="O123" s="11"/>
      <c r="P123" s="32">
        <f t="shared" si="29"/>
        <v>4.5</v>
      </c>
      <c r="Q123" s="11"/>
      <c r="R123" s="11">
        <f t="shared" si="9"/>
        <v>4.5</v>
      </c>
      <c r="S123" s="11"/>
      <c r="T123" s="32">
        <f t="shared" si="27"/>
        <v>4.5</v>
      </c>
      <c r="U123" s="11">
        <v>6.8</v>
      </c>
      <c r="V123" s="11">
        <v>5.9</v>
      </c>
      <c r="W123" s="11"/>
      <c r="X123" s="11"/>
    </row>
    <row r="124" spans="1:24" ht="77.25" hidden="1" customHeight="1">
      <c r="A124" s="5" t="s">
        <v>0</v>
      </c>
      <c r="B124" s="5" t="s">
        <v>90</v>
      </c>
      <c r="C124" s="5" t="s">
        <v>2</v>
      </c>
      <c r="D124" s="5" t="s">
        <v>57</v>
      </c>
      <c r="E124" s="12" t="s">
        <v>91</v>
      </c>
      <c r="F124" s="13">
        <v>3.9</v>
      </c>
      <c r="G124" s="13"/>
      <c r="H124" s="10">
        <f t="shared" si="31"/>
        <v>3.9</v>
      </c>
      <c r="I124" s="10"/>
      <c r="J124" s="10">
        <f t="shared" si="32"/>
        <v>3.9</v>
      </c>
      <c r="K124" s="10"/>
      <c r="L124" s="10">
        <f t="shared" si="30"/>
        <v>3.9</v>
      </c>
      <c r="M124" s="10">
        <v>-0.8</v>
      </c>
      <c r="N124" s="10">
        <f>L124+M124</f>
        <v>3.0999999999999996</v>
      </c>
      <c r="O124" s="10"/>
      <c r="P124" s="31">
        <f t="shared" si="29"/>
        <v>3.0999999999999996</v>
      </c>
      <c r="Q124" s="10"/>
      <c r="R124" s="10">
        <f t="shared" si="9"/>
        <v>3.0999999999999996</v>
      </c>
      <c r="S124" s="10"/>
      <c r="T124" s="31">
        <f t="shared" si="27"/>
        <v>3.0999999999999996</v>
      </c>
      <c r="U124" s="10"/>
      <c r="V124" s="10"/>
      <c r="W124" s="10"/>
      <c r="X124" s="11">
        <f t="shared" si="25"/>
        <v>0</v>
      </c>
    </row>
    <row r="125" spans="1:24" ht="47.25" hidden="1">
      <c r="A125" s="7" t="s">
        <v>63</v>
      </c>
      <c r="B125" s="7" t="s">
        <v>92</v>
      </c>
      <c r="C125" s="7" t="s">
        <v>2</v>
      </c>
      <c r="D125" s="7" t="s">
        <v>57</v>
      </c>
      <c r="E125" s="17" t="s">
        <v>93</v>
      </c>
      <c r="F125" s="18">
        <v>3.9</v>
      </c>
      <c r="G125" s="18"/>
      <c r="H125" s="11">
        <f t="shared" si="31"/>
        <v>3.9</v>
      </c>
      <c r="I125" s="11"/>
      <c r="J125" s="11">
        <f t="shared" si="32"/>
        <v>3.9</v>
      </c>
      <c r="K125" s="11"/>
      <c r="L125" s="11">
        <f t="shared" si="30"/>
        <v>3.9</v>
      </c>
      <c r="M125" s="11">
        <v>-0.8</v>
      </c>
      <c r="N125" s="11">
        <f t="shared" ref="N125:N135" si="36">L125+M125</f>
        <v>3.0999999999999996</v>
      </c>
      <c r="O125" s="11"/>
      <c r="P125" s="32">
        <f t="shared" si="29"/>
        <v>3.0999999999999996</v>
      </c>
      <c r="Q125" s="11"/>
      <c r="R125" s="11">
        <f t="shared" si="9"/>
        <v>3.0999999999999996</v>
      </c>
      <c r="S125" s="11"/>
      <c r="T125" s="32">
        <f t="shared" si="27"/>
        <v>3.0999999999999996</v>
      </c>
      <c r="U125" s="11"/>
      <c r="V125" s="11"/>
      <c r="W125" s="11"/>
      <c r="X125" s="11">
        <f t="shared" si="25"/>
        <v>0</v>
      </c>
    </row>
    <row r="126" spans="1:24" ht="31.5" hidden="1">
      <c r="A126" s="5" t="s">
        <v>0</v>
      </c>
      <c r="B126" s="5" t="s">
        <v>170</v>
      </c>
      <c r="C126" s="5" t="s">
        <v>2</v>
      </c>
      <c r="D126" s="5" t="s">
        <v>57</v>
      </c>
      <c r="E126" s="12" t="s">
        <v>171</v>
      </c>
      <c r="F126" s="13"/>
      <c r="G126" s="13"/>
      <c r="H126" s="10"/>
      <c r="I126" s="10"/>
      <c r="J126" s="10"/>
      <c r="K126" s="10"/>
      <c r="L126" s="10"/>
      <c r="M126" s="10"/>
      <c r="N126" s="10"/>
      <c r="O126" s="10"/>
      <c r="P126" s="31"/>
      <c r="Q126" s="10"/>
      <c r="R126" s="10"/>
      <c r="S126" s="10"/>
      <c r="T126" s="31"/>
      <c r="U126" s="10">
        <v>0.3</v>
      </c>
      <c r="V126" s="10"/>
      <c r="W126" s="10"/>
      <c r="X126" s="11">
        <f t="shared" si="25"/>
        <v>0</v>
      </c>
    </row>
    <row r="127" spans="1:24" ht="31.5" hidden="1">
      <c r="A127" s="7" t="s">
        <v>56</v>
      </c>
      <c r="B127" s="7" t="s">
        <v>172</v>
      </c>
      <c r="C127" s="7" t="s">
        <v>2</v>
      </c>
      <c r="D127" s="7" t="s">
        <v>57</v>
      </c>
      <c r="E127" s="17" t="s">
        <v>173</v>
      </c>
      <c r="F127" s="18"/>
      <c r="G127" s="18"/>
      <c r="H127" s="11"/>
      <c r="I127" s="11"/>
      <c r="J127" s="11"/>
      <c r="K127" s="11"/>
      <c r="L127" s="11"/>
      <c r="M127" s="11"/>
      <c r="N127" s="11"/>
      <c r="O127" s="11"/>
      <c r="P127" s="32"/>
      <c r="Q127" s="11"/>
      <c r="R127" s="11"/>
      <c r="S127" s="11"/>
      <c r="T127" s="32"/>
      <c r="U127" s="11">
        <v>0.3</v>
      </c>
      <c r="V127" s="11"/>
      <c r="W127" s="11"/>
      <c r="X127" s="11">
        <f t="shared" si="25"/>
        <v>0</v>
      </c>
    </row>
    <row r="128" spans="1:24" ht="31.5" hidden="1">
      <c r="A128" s="5" t="s">
        <v>0</v>
      </c>
      <c r="B128" s="5" t="s">
        <v>150</v>
      </c>
      <c r="C128" s="5" t="s">
        <v>2</v>
      </c>
      <c r="D128" s="5" t="s">
        <v>0</v>
      </c>
      <c r="E128" s="12" t="s">
        <v>151</v>
      </c>
      <c r="F128" s="13"/>
      <c r="G128" s="13"/>
      <c r="H128" s="10"/>
      <c r="I128" s="10"/>
      <c r="J128" s="10"/>
      <c r="K128" s="10"/>
      <c r="L128" s="10"/>
      <c r="M128" s="10"/>
      <c r="N128" s="10"/>
      <c r="O128" s="10">
        <v>65</v>
      </c>
      <c r="P128" s="31">
        <f t="shared" si="29"/>
        <v>65</v>
      </c>
      <c r="Q128" s="10"/>
      <c r="R128" s="10">
        <f t="shared" si="9"/>
        <v>65</v>
      </c>
      <c r="S128" s="10"/>
      <c r="T128" s="31">
        <f t="shared" si="27"/>
        <v>65</v>
      </c>
      <c r="U128" s="10"/>
      <c r="V128" s="10"/>
      <c r="W128" s="10"/>
      <c r="X128" s="11">
        <f t="shared" si="25"/>
        <v>0</v>
      </c>
    </row>
    <row r="129" spans="1:25" ht="31.5" hidden="1">
      <c r="A129" s="7" t="s">
        <v>26</v>
      </c>
      <c r="B129" s="7" t="s">
        <v>153</v>
      </c>
      <c r="C129" s="7" t="s">
        <v>2</v>
      </c>
      <c r="D129" s="7" t="s">
        <v>152</v>
      </c>
      <c r="E129" s="17" t="s">
        <v>154</v>
      </c>
      <c r="F129" s="18"/>
      <c r="G129" s="18"/>
      <c r="H129" s="11"/>
      <c r="I129" s="11"/>
      <c r="J129" s="11"/>
      <c r="K129" s="11"/>
      <c r="L129" s="11"/>
      <c r="M129" s="11"/>
      <c r="N129" s="11"/>
      <c r="O129" s="11">
        <v>65</v>
      </c>
      <c r="P129" s="32">
        <f t="shared" si="29"/>
        <v>65</v>
      </c>
      <c r="Q129" s="11"/>
      <c r="R129" s="11">
        <f t="shared" si="9"/>
        <v>65</v>
      </c>
      <c r="S129" s="11"/>
      <c r="T129" s="32">
        <f t="shared" si="27"/>
        <v>65</v>
      </c>
      <c r="U129" s="11"/>
      <c r="V129" s="11"/>
      <c r="W129" s="11"/>
      <c r="X129" s="11">
        <f t="shared" si="25"/>
        <v>0</v>
      </c>
    </row>
    <row r="130" spans="1:25" ht="45.75" hidden="1" customHeight="1">
      <c r="A130" s="7" t="s">
        <v>26</v>
      </c>
      <c r="B130" s="7" t="s">
        <v>155</v>
      </c>
      <c r="C130" s="7" t="s">
        <v>2</v>
      </c>
      <c r="D130" s="7" t="s">
        <v>152</v>
      </c>
      <c r="E130" s="17" t="s">
        <v>156</v>
      </c>
      <c r="F130" s="18"/>
      <c r="G130" s="18"/>
      <c r="H130" s="11"/>
      <c r="I130" s="11"/>
      <c r="J130" s="11"/>
      <c r="K130" s="11"/>
      <c r="L130" s="11"/>
      <c r="M130" s="11"/>
      <c r="N130" s="11"/>
      <c r="O130" s="11">
        <v>65</v>
      </c>
      <c r="P130" s="32">
        <f t="shared" si="29"/>
        <v>65</v>
      </c>
      <c r="Q130" s="11"/>
      <c r="R130" s="11">
        <f t="shared" si="9"/>
        <v>65</v>
      </c>
      <c r="S130" s="11"/>
      <c r="T130" s="32">
        <f t="shared" si="27"/>
        <v>65</v>
      </c>
      <c r="U130" s="11"/>
      <c r="V130" s="11"/>
      <c r="W130" s="11"/>
      <c r="X130" s="11">
        <f t="shared" si="25"/>
        <v>0</v>
      </c>
    </row>
    <row r="131" spans="1:25" ht="15.75" hidden="1">
      <c r="A131" s="5" t="s">
        <v>0</v>
      </c>
      <c r="B131" s="5" t="s">
        <v>157</v>
      </c>
      <c r="C131" s="5" t="s">
        <v>2</v>
      </c>
      <c r="D131" s="5" t="s">
        <v>0</v>
      </c>
      <c r="E131" s="12" t="s">
        <v>158</v>
      </c>
      <c r="F131" s="13"/>
      <c r="G131" s="13"/>
      <c r="H131" s="10"/>
      <c r="I131" s="10"/>
      <c r="J131" s="10"/>
      <c r="K131" s="10"/>
      <c r="L131" s="10"/>
      <c r="M131" s="10"/>
      <c r="N131" s="10"/>
      <c r="O131" s="10">
        <v>110</v>
      </c>
      <c r="P131" s="31">
        <f t="shared" si="29"/>
        <v>110</v>
      </c>
      <c r="Q131" s="10"/>
      <c r="R131" s="10">
        <f t="shared" si="9"/>
        <v>110</v>
      </c>
      <c r="S131" s="10"/>
      <c r="T131" s="31">
        <f t="shared" si="27"/>
        <v>110</v>
      </c>
      <c r="U131" s="10"/>
      <c r="V131" s="10"/>
      <c r="W131" s="10"/>
      <c r="X131" s="11">
        <f t="shared" si="25"/>
        <v>0</v>
      </c>
    </row>
    <row r="132" spans="1:25" ht="31.5" hidden="1">
      <c r="A132" s="7" t="s">
        <v>26</v>
      </c>
      <c r="B132" s="7" t="s">
        <v>159</v>
      </c>
      <c r="C132" s="7" t="s">
        <v>2</v>
      </c>
      <c r="D132" s="7" t="s">
        <v>152</v>
      </c>
      <c r="E132" s="17" t="s">
        <v>160</v>
      </c>
      <c r="F132" s="18"/>
      <c r="G132" s="18"/>
      <c r="H132" s="11"/>
      <c r="I132" s="11"/>
      <c r="J132" s="11"/>
      <c r="K132" s="11"/>
      <c r="L132" s="11"/>
      <c r="M132" s="11"/>
      <c r="N132" s="11"/>
      <c r="O132" s="11">
        <v>110</v>
      </c>
      <c r="P132" s="32">
        <f t="shared" si="29"/>
        <v>110</v>
      </c>
      <c r="Q132" s="11"/>
      <c r="R132" s="11">
        <f t="shared" si="9"/>
        <v>110</v>
      </c>
      <c r="S132" s="11"/>
      <c r="T132" s="32">
        <f t="shared" si="27"/>
        <v>110</v>
      </c>
      <c r="U132" s="11"/>
      <c r="V132" s="11"/>
      <c r="W132" s="11"/>
      <c r="X132" s="11">
        <f t="shared" si="25"/>
        <v>0</v>
      </c>
    </row>
    <row r="133" spans="1:25" ht="31.5" hidden="1">
      <c r="A133" s="7" t="s">
        <v>26</v>
      </c>
      <c r="B133" s="7" t="s">
        <v>161</v>
      </c>
      <c r="C133" s="7" t="s">
        <v>2</v>
      </c>
      <c r="D133" s="7" t="s">
        <v>152</v>
      </c>
      <c r="E133" s="17" t="s">
        <v>160</v>
      </c>
      <c r="F133" s="18"/>
      <c r="G133" s="18"/>
      <c r="H133" s="11"/>
      <c r="I133" s="11"/>
      <c r="J133" s="11"/>
      <c r="K133" s="11"/>
      <c r="L133" s="11"/>
      <c r="M133" s="11"/>
      <c r="N133" s="11"/>
      <c r="O133" s="11">
        <v>110</v>
      </c>
      <c r="P133" s="32">
        <f t="shared" si="29"/>
        <v>110</v>
      </c>
      <c r="Q133" s="11"/>
      <c r="R133" s="11">
        <f t="shared" ref="R133:R135" si="37">P133+Q133</f>
        <v>110</v>
      </c>
      <c r="S133" s="11"/>
      <c r="T133" s="32">
        <f t="shared" si="27"/>
        <v>110</v>
      </c>
      <c r="U133" s="11"/>
      <c r="V133" s="11"/>
      <c r="W133" s="11"/>
      <c r="X133" s="11">
        <f t="shared" si="25"/>
        <v>0</v>
      </c>
    </row>
    <row r="134" spans="1:25" ht="50.25" hidden="1" customHeight="1">
      <c r="A134" s="5" t="s">
        <v>0</v>
      </c>
      <c r="B134" s="5" t="s">
        <v>116</v>
      </c>
      <c r="C134" s="5" t="s">
        <v>2</v>
      </c>
      <c r="D134" s="5" t="s">
        <v>57</v>
      </c>
      <c r="E134" s="12" t="s">
        <v>114</v>
      </c>
      <c r="F134" s="13"/>
      <c r="G134" s="13">
        <v>-13</v>
      </c>
      <c r="H134" s="10">
        <f t="shared" si="31"/>
        <v>-13</v>
      </c>
      <c r="I134" s="10"/>
      <c r="J134" s="10">
        <f t="shared" si="32"/>
        <v>-13</v>
      </c>
      <c r="K134" s="10"/>
      <c r="L134" s="10">
        <f t="shared" si="30"/>
        <v>-13</v>
      </c>
      <c r="M134" s="10"/>
      <c r="N134" s="10">
        <f t="shared" si="36"/>
        <v>-13</v>
      </c>
      <c r="O134" s="10"/>
      <c r="P134" s="31">
        <f t="shared" si="29"/>
        <v>-13</v>
      </c>
      <c r="Q134" s="10"/>
      <c r="R134" s="10">
        <f t="shared" si="37"/>
        <v>-13</v>
      </c>
      <c r="S134" s="10"/>
      <c r="T134" s="31">
        <f t="shared" si="27"/>
        <v>-13</v>
      </c>
      <c r="U134" s="10"/>
      <c r="V134" s="10"/>
      <c r="W134" s="10"/>
      <c r="X134" s="11">
        <f t="shared" si="25"/>
        <v>0</v>
      </c>
    </row>
    <row r="135" spans="1:25" ht="63" hidden="1">
      <c r="A135" s="7" t="s">
        <v>56</v>
      </c>
      <c r="B135" s="7" t="s">
        <v>117</v>
      </c>
      <c r="C135" s="7" t="s">
        <v>2</v>
      </c>
      <c r="D135" s="7" t="s">
        <v>57</v>
      </c>
      <c r="E135" s="17" t="s">
        <v>115</v>
      </c>
      <c r="F135" s="18"/>
      <c r="G135" s="18">
        <v>-13</v>
      </c>
      <c r="H135" s="11">
        <f t="shared" si="31"/>
        <v>-13</v>
      </c>
      <c r="I135" s="11"/>
      <c r="J135" s="11">
        <f t="shared" si="32"/>
        <v>-13</v>
      </c>
      <c r="K135" s="11"/>
      <c r="L135" s="11">
        <f t="shared" si="30"/>
        <v>-13</v>
      </c>
      <c r="M135" s="11"/>
      <c r="N135" s="11">
        <f t="shared" si="36"/>
        <v>-13</v>
      </c>
      <c r="O135" s="11"/>
      <c r="P135" s="32">
        <f t="shared" si="29"/>
        <v>-13</v>
      </c>
      <c r="Q135" s="11"/>
      <c r="R135" s="11">
        <f t="shared" si="37"/>
        <v>-13</v>
      </c>
      <c r="S135" s="11"/>
      <c r="T135" s="32">
        <f t="shared" si="27"/>
        <v>-13</v>
      </c>
      <c r="U135" s="11"/>
      <c r="V135" s="11"/>
      <c r="W135" s="11"/>
      <c r="X135" s="11">
        <f t="shared" si="25"/>
        <v>0</v>
      </c>
    </row>
    <row r="136" spans="1:25" ht="23.25" customHeight="1">
      <c r="A136" s="26" t="s">
        <v>0</v>
      </c>
      <c r="B136" s="26" t="s">
        <v>180</v>
      </c>
      <c r="C136" s="26" t="s">
        <v>2</v>
      </c>
      <c r="D136" s="26" t="s">
        <v>0</v>
      </c>
      <c r="E136" s="12" t="s">
        <v>94</v>
      </c>
      <c r="F136" s="13">
        <v>128994.2</v>
      </c>
      <c r="G136" s="13">
        <f>G19+G50</f>
        <v>299</v>
      </c>
      <c r="H136" s="13">
        <f t="shared" si="31"/>
        <v>129293.2</v>
      </c>
      <c r="I136" s="13">
        <f>I19+I50</f>
        <v>5838.1</v>
      </c>
      <c r="J136" s="13">
        <f>J19+J50</f>
        <v>135131.30000000002</v>
      </c>
      <c r="K136" s="13">
        <f>K19+K50</f>
        <v>-726.89999999999975</v>
      </c>
      <c r="L136" s="13">
        <f t="shared" si="30"/>
        <v>134404.40000000002</v>
      </c>
      <c r="M136" s="13">
        <f t="shared" ref="M136:V136" si="38">M19+M50</f>
        <v>6047.7000000000007</v>
      </c>
      <c r="N136" s="13">
        <f t="shared" si="38"/>
        <v>140452.1</v>
      </c>
      <c r="O136" s="13">
        <f t="shared" si="38"/>
        <v>877.7</v>
      </c>
      <c r="P136" s="34">
        <f t="shared" si="38"/>
        <v>141329.80000000002</v>
      </c>
      <c r="Q136" s="13">
        <f t="shared" si="38"/>
        <v>4177</v>
      </c>
      <c r="R136" s="13">
        <f t="shared" si="38"/>
        <v>145506.80000000002</v>
      </c>
      <c r="S136" s="13">
        <f t="shared" si="38"/>
        <v>1030.1000000000001</v>
      </c>
      <c r="T136" s="34">
        <f t="shared" si="38"/>
        <v>146536.90000000002</v>
      </c>
      <c r="U136" s="13">
        <f t="shared" si="38"/>
        <v>3382.1</v>
      </c>
      <c r="V136" s="13">
        <f t="shared" si="38"/>
        <v>138108.20000000001</v>
      </c>
      <c r="W136" s="10">
        <f>W50+W19</f>
        <v>-4989.2</v>
      </c>
      <c r="X136" s="10">
        <f>X19+X50</f>
        <v>141591.5</v>
      </c>
      <c r="Y136" s="28"/>
    </row>
  </sheetData>
  <mergeCells count="15">
    <mergeCell ref="E7:X7"/>
    <mergeCell ref="A17:D17"/>
    <mergeCell ref="E9:F9"/>
    <mergeCell ref="A15:V15"/>
    <mergeCell ref="E8:X8"/>
    <mergeCell ref="A10:X10"/>
    <mergeCell ref="A11:X11"/>
    <mergeCell ref="A12:X12"/>
    <mergeCell ref="A13:X13"/>
    <mergeCell ref="A14:X14"/>
    <mergeCell ref="E1:V1"/>
    <mergeCell ref="E2:V2"/>
    <mergeCell ref="C3:V3"/>
    <mergeCell ref="E5:X5"/>
    <mergeCell ref="E6:X6"/>
  </mergeCells>
  <pageMargins left="0.9055118110236221" right="0.9055118110236221" top="0.74803149606299213" bottom="0.55118110236220474" header="0.31496062992125984" footer="0.31496062992125984"/>
  <pageSetup paperSize="9" scale="82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Доходы 2017 год</vt:lpstr>
      <vt:lpstr>Лист2</vt:lpstr>
      <vt:lpstr>Лист3</vt:lpstr>
      <vt:lpstr>'Доходы 2017 год'!Заголовки_для_печати</vt:lpstr>
      <vt:lpstr>'Доходы 2017 год'!Область_печати</vt:lpstr>
    </vt:vector>
  </TitlesOfParts>
  <Company>2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KGV</dc:creator>
  <cp:lastModifiedBy>Людмила Петровна</cp:lastModifiedBy>
  <cp:lastPrinted>2016-11-03T07:32:11Z</cp:lastPrinted>
  <dcterms:created xsi:type="dcterms:W3CDTF">2014-10-29T11:00:31Z</dcterms:created>
  <dcterms:modified xsi:type="dcterms:W3CDTF">2016-11-03T07:32:38Z</dcterms:modified>
</cp:coreProperties>
</file>